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E:\JDylanBeckham\Github\jdylanbeckham.github.io\public\files\projects\ppad\"/>
    </mc:Choice>
  </mc:AlternateContent>
  <xr:revisionPtr revIDLastSave="0" documentId="8_{19433283-D6B1-465A-9AE2-B4FCDD6966EE}" xr6:coauthVersionLast="47" xr6:coauthVersionMax="47" xr10:uidLastSave="{00000000-0000-0000-0000-000000000000}"/>
  <bookViews>
    <workbookView xWindow="-108" yWindow="-108" windowWidth="41496" windowHeight="16776" activeTab="1" xr2:uid="{00000000-000D-0000-FFFF-FFFF00000000}"/>
  </bookViews>
  <sheets>
    <sheet name="Information Radiator" sheetId="26" r:id="rId1"/>
    <sheet name="Activities Log" sheetId="24" r:id="rId2"/>
    <sheet name="Business Requirements" sheetId="1" r:id="rId3"/>
    <sheet name="Stakeholder Register" sheetId="9" r:id="rId4"/>
    <sheet name="Stakeholder Requirements" sheetId="10" r:id="rId5"/>
    <sheet name="Functional Requirements" sheetId="3" r:id="rId6"/>
    <sheet name="Nonfunctional Requirements" sheetId="6" r:id="rId7"/>
    <sheet name="Transition Requirements" sheetId="8" r:id="rId8"/>
    <sheet name="Change Log" sheetId="13" r:id="rId9"/>
    <sheet name="Decision Log" sheetId="14" r:id="rId10"/>
    <sheet name="Risk Register" sheetId="15" r:id="rId11"/>
    <sheet name="Assumption Register" sheetId="19" r:id="rId12"/>
    <sheet name="Issue Register" sheetId="21" r:id="rId13"/>
    <sheet name="Dependencies Register" sheetId="22" r:id="rId14"/>
    <sheet name="Lessons Learned Registry" sheetId="23" r:id="rId15"/>
    <sheet name="Budget" sheetId="25" r:id="rId16"/>
    <sheet name="Project Assessment Worksheet" sheetId="2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4" i="24" l="1"/>
  <c r="N283" i="24"/>
  <c r="N282" i="24"/>
  <c r="N281" i="24"/>
  <c r="N280" i="24"/>
  <c r="N279" i="24"/>
  <c r="N278" i="24"/>
  <c r="N277" i="24"/>
  <c r="N276" i="24"/>
  <c r="N275" i="24"/>
  <c r="N274" i="24"/>
  <c r="N273" i="24"/>
  <c r="N272" i="24"/>
  <c r="N271" i="24"/>
  <c r="N270" i="24"/>
  <c r="N269" i="24"/>
  <c r="N268" i="24"/>
  <c r="N267" i="24"/>
  <c r="N266" i="24"/>
  <c r="N265" i="24"/>
  <c r="N264" i="24"/>
  <c r="N263" i="24"/>
  <c r="N262" i="24"/>
  <c r="N261" i="24"/>
  <c r="N260" i="24"/>
  <c r="N259" i="24"/>
  <c r="N258" i="24"/>
  <c r="N257" i="24"/>
  <c r="N256" i="24"/>
  <c r="N255" i="24"/>
  <c r="N254" i="24"/>
  <c r="N253" i="24"/>
  <c r="N252" i="24"/>
  <c r="N251" i="24"/>
  <c r="N250" i="24"/>
  <c r="N249" i="24"/>
  <c r="N248" i="24"/>
  <c r="N247" i="24"/>
  <c r="N246" i="24"/>
  <c r="N245" i="24"/>
  <c r="N244" i="24"/>
  <c r="N243" i="24"/>
  <c r="N242" i="24"/>
  <c r="N241" i="24"/>
  <c r="N240" i="24"/>
  <c r="N239" i="24"/>
  <c r="N238" i="24"/>
  <c r="N237" i="24"/>
  <c r="N236" i="24"/>
  <c r="N235" i="24"/>
  <c r="N234" i="24"/>
  <c r="N233" i="24"/>
  <c r="N232" i="24"/>
  <c r="N231" i="24"/>
  <c r="N230" i="24"/>
  <c r="N229" i="24"/>
  <c r="N228" i="24"/>
  <c r="N227" i="24"/>
  <c r="N226" i="24"/>
  <c r="N225" i="24"/>
  <c r="N224" i="24"/>
  <c r="N223" i="24"/>
  <c r="N222" i="24"/>
  <c r="N221" i="24"/>
  <c r="N220" i="24"/>
  <c r="N219" i="24"/>
  <c r="N218" i="24"/>
  <c r="N217" i="24"/>
  <c r="N216" i="24"/>
  <c r="N215" i="24"/>
  <c r="N214" i="24"/>
  <c r="N213" i="24"/>
  <c r="N212" i="24"/>
  <c r="N211" i="24"/>
  <c r="N210" i="24"/>
  <c r="N209" i="24"/>
  <c r="N208" i="24"/>
  <c r="N207" i="24"/>
  <c r="N206" i="24"/>
  <c r="N205" i="24"/>
  <c r="N204" i="24"/>
  <c r="N203" i="24"/>
  <c r="N202" i="24"/>
  <c r="N201" i="24"/>
  <c r="N200" i="24"/>
  <c r="N199" i="24"/>
  <c r="N198" i="24"/>
  <c r="N197" i="24"/>
  <c r="N196" i="24"/>
  <c r="N195" i="24"/>
  <c r="N194" i="24"/>
  <c r="N193" i="24"/>
  <c r="N192" i="24"/>
  <c r="N191" i="24"/>
  <c r="N190" i="24"/>
  <c r="N189" i="24"/>
  <c r="N188" i="24"/>
  <c r="N187" i="24"/>
  <c r="N186" i="24"/>
  <c r="N185" i="24"/>
  <c r="N184" i="24"/>
  <c r="N183" i="24"/>
  <c r="N182" i="24"/>
  <c r="N181" i="24"/>
  <c r="N180" i="24"/>
  <c r="N179" i="24"/>
  <c r="N178" i="24"/>
  <c r="N177" i="24"/>
  <c r="N176" i="24"/>
  <c r="N175" i="24"/>
  <c r="N174" i="24"/>
  <c r="N173" i="24"/>
  <c r="N172" i="24"/>
  <c r="N171" i="24"/>
  <c r="N170" i="24"/>
  <c r="N169" i="24"/>
  <c r="N168" i="24"/>
  <c r="N167" i="24"/>
  <c r="N166" i="24"/>
  <c r="N165" i="24"/>
  <c r="N164" i="24"/>
  <c r="N163" i="24"/>
  <c r="N162" i="24"/>
  <c r="N161" i="24"/>
  <c r="N160" i="24"/>
  <c r="N159" i="24"/>
  <c r="N158" i="24"/>
  <c r="N157" i="24"/>
  <c r="N156" i="24"/>
  <c r="N155" i="24"/>
  <c r="N154" i="24"/>
  <c r="N153" i="24"/>
  <c r="N152" i="24"/>
  <c r="N151" i="24"/>
  <c r="N150" i="24"/>
  <c r="N149" i="24"/>
  <c r="N148" i="24"/>
  <c r="N147" i="24"/>
  <c r="N146" i="24"/>
  <c r="N145" i="24"/>
  <c r="N144" i="24"/>
  <c r="N143" i="24"/>
  <c r="N142" i="24"/>
  <c r="N141" i="24"/>
  <c r="N140" i="24"/>
  <c r="N139" i="24"/>
  <c r="N138" i="24"/>
  <c r="N137" i="24"/>
  <c r="N136" i="24"/>
  <c r="N135" i="24"/>
  <c r="N134" i="24"/>
  <c r="N133" i="24"/>
  <c r="N132" i="24"/>
  <c r="N131" i="24"/>
  <c r="N130" i="24"/>
  <c r="N129" i="24"/>
  <c r="N128" i="24"/>
  <c r="N127" i="24"/>
  <c r="N126" i="24"/>
  <c r="N125" i="24"/>
  <c r="N124" i="24"/>
  <c r="N123" i="24"/>
  <c r="N122" i="24"/>
  <c r="N121" i="24"/>
  <c r="N120" i="24"/>
  <c r="N119" i="24"/>
  <c r="N118" i="24"/>
  <c r="N117" i="24"/>
  <c r="N116" i="24"/>
  <c r="N115" i="24"/>
  <c r="N114" i="24"/>
  <c r="N113" i="24"/>
  <c r="N112" i="24"/>
  <c r="N111" i="24"/>
  <c r="N110" i="24"/>
  <c r="N109" i="24"/>
  <c r="N108" i="24"/>
  <c r="N107" i="24"/>
  <c r="N106" i="24"/>
  <c r="N105" i="24"/>
  <c r="N104" i="24"/>
  <c r="N103" i="24"/>
  <c r="N102" i="24"/>
  <c r="N101" i="24"/>
  <c r="N100" i="24"/>
  <c r="N99" i="24"/>
  <c r="N98" i="24"/>
  <c r="N97" i="24"/>
  <c r="N96" i="24"/>
  <c r="N95" i="24"/>
  <c r="N94" i="24"/>
  <c r="N93" i="24"/>
  <c r="N92" i="24"/>
  <c r="N91" i="24"/>
  <c r="N90" i="24"/>
  <c r="N89" i="24"/>
  <c r="N88" i="24"/>
  <c r="N87" i="24"/>
  <c r="N86" i="24"/>
  <c r="N85" i="24"/>
  <c r="N84" i="24"/>
  <c r="N83" i="24"/>
  <c r="N82" i="24"/>
  <c r="N81" i="24"/>
  <c r="N80" i="24"/>
  <c r="N79" i="24"/>
  <c r="N78" i="24"/>
  <c r="N77" i="24"/>
  <c r="N76" i="24"/>
  <c r="N75" i="24"/>
  <c r="N74" i="24"/>
  <c r="N73" i="24"/>
  <c r="N72" i="24"/>
  <c r="N71" i="24"/>
  <c r="N70" i="24"/>
  <c r="N69" i="24"/>
  <c r="N68" i="24"/>
  <c r="N67" i="24"/>
  <c r="N66" i="24"/>
  <c r="N65" i="24"/>
  <c r="N64" i="24"/>
  <c r="N63" i="24"/>
  <c r="N62" i="24"/>
  <c r="N61" i="24"/>
  <c r="N60" i="24"/>
  <c r="N59" i="24"/>
  <c r="N58" i="24"/>
  <c r="N57" i="24"/>
  <c r="N56" i="24"/>
  <c r="N55" i="24"/>
  <c r="N54" i="24"/>
  <c r="N53" i="24"/>
  <c r="N52" i="24"/>
  <c r="N51" i="24"/>
  <c r="N50" i="24"/>
  <c r="N49" i="24"/>
  <c r="N48" i="24"/>
  <c r="N47" i="24"/>
  <c r="N46" i="24"/>
  <c r="N45" i="24"/>
  <c r="N44" i="24"/>
  <c r="N43" i="24"/>
  <c r="N42" i="24"/>
  <c r="N41" i="24"/>
  <c r="N40" i="24"/>
  <c r="N39" i="24"/>
  <c r="N38" i="24"/>
  <c r="N37" i="24"/>
  <c r="N36" i="24"/>
  <c r="N35" i="24"/>
  <c r="N34" i="24"/>
  <c r="N33" i="24"/>
  <c r="N32" i="24"/>
  <c r="N31" i="24"/>
  <c r="N30" i="24"/>
  <c r="N29" i="24"/>
  <c r="N28" i="24"/>
  <c r="N27" i="24"/>
  <c r="N26" i="24"/>
  <c r="N25" i="24"/>
  <c r="N24" i="24"/>
  <c r="N23" i="24"/>
  <c r="N22" i="24"/>
  <c r="N21" i="24"/>
  <c r="N20" i="24"/>
  <c r="N19" i="24"/>
  <c r="N18" i="24"/>
  <c r="N17" i="24"/>
  <c r="N16" i="24"/>
  <c r="N15" i="24"/>
  <c r="N14" i="24"/>
  <c r="N13" i="24"/>
  <c r="N12" i="24"/>
  <c r="N11" i="24"/>
  <c r="N10" i="24"/>
  <c r="N9" i="24"/>
  <c r="N8" i="24"/>
  <c r="N7" i="24"/>
  <c r="N6" i="24"/>
  <c r="B49" i="26" s="1"/>
  <c r="N5" i="24"/>
  <c r="N4" i="24"/>
  <c r="N3" i="24"/>
  <c r="N2" i="24"/>
  <c r="J48" i="26"/>
  <c r="B48" i="26"/>
  <c r="J47" i="26"/>
  <c r="K41" i="26"/>
  <c r="K40" i="26"/>
  <c r="K39" i="26"/>
  <c r="C39" i="26"/>
  <c r="K38" i="26"/>
  <c r="F38" i="26"/>
  <c r="C38" i="26"/>
  <c r="K37" i="26"/>
  <c r="C37" i="26"/>
  <c r="G34" i="26"/>
  <c r="F34" i="26"/>
  <c r="E34" i="26"/>
  <c r="D34" i="26"/>
  <c r="C34" i="26"/>
  <c r="B34" i="26"/>
  <c r="G33" i="26"/>
  <c r="F33" i="26"/>
  <c r="H33" i="26" s="1"/>
  <c r="E33" i="26"/>
  <c r="D33" i="26"/>
  <c r="C33" i="26"/>
  <c r="B33" i="26"/>
  <c r="G32" i="26"/>
  <c r="F32" i="26"/>
  <c r="H32" i="26" s="1"/>
  <c r="E32" i="26"/>
  <c r="D32" i="26"/>
  <c r="C32" i="26"/>
  <c r="B32" i="26"/>
  <c r="G31" i="26"/>
  <c r="F31" i="26"/>
  <c r="H31" i="26" s="1"/>
  <c r="E31" i="26"/>
  <c r="D31" i="26"/>
  <c r="C31" i="26"/>
  <c r="B31" i="26"/>
  <c r="G30" i="26"/>
  <c r="F30" i="26"/>
  <c r="E30" i="26"/>
  <c r="D30" i="26"/>
  <c r="C30" i="26"/>
  <c r="B30" i="26"/>
  <c r="G29" i="26"/>
  <c r="F29" i="26"/>
  <c r="E29" i="26"/>
  <c r="D29" i="26"/>
  <c r="C29" i="26"/>
  <c r="B29" i="26"/>
  <c r="G28" i="26"/>
  <c r="F28" i="26"/>
  <c r="E28" i="26"/>
  <c r="D28" i="26"/>
  <c r="C28" i="26"/>
  <c r="B28" i="26"/>
  <c r="G24" i="26"/>
  <c r="F24" i="26"/>
  <c r="E24" i="26"/>
  <c r="D24" i="26"/>
  <c r="C24" i="26"/>
  <c r="B24" i="26"/>
  <c r="G23" i="26"/>
  <c r="F23" i="26"/>
  <c r="H23" i="26" s="1"/>
  <c r="E23" i="26"/>
  <c r="D23" i="26"/>
  <c r="C23" i="26"/>
  <c r="B23" i="26"/>
  <c r="G22" i="26"/>
  <c r="F22" i="26"/>
  <c r="H22" i="26" s="1"/>
  <c r="E22" i="26"/>
  <c r="D22" i="26"/>
  <c r="C22" i="26"/>
  <c r="B22" i="26"/>
  <c r="G21" i="26"/>
  <c r="F21" i="26"/>
  <c r="E21" i="26"/>
  <c r="D21" i="26"/>
  <c r="C21" i="26"/>
  <c r="B21" i="26"/>
  <c r="G20" i="26"/>
  <c r="F20" i="26"/>
  <c r="H20" i="26" s="1"/>
  <c r="E20" i="26"/>
  <c r="D20" i="26"/>
  <c r="C20" i="26"/>
  <c r="B20" i="26"/>
  <c r="G19" i="26"/>
  <c r="F19" i="26"/>
  <c r="E19" i="26"/>
  <c r="D19" i="26"/>
  <c r="C19" i="26"/>
  <c r="B19" i="26"/>
  <c r="G18" i="26"/>
  <c r="F18" i="26"/>
  <c r="E18" i="26"/>
  <c r="D18" i="26"/>
  <c r="C18" i="26"/>
  <c r="B18" i="26"/>
  <c r="E13" i="26"/>
  <c r="A13" i="26"/>
  <c r="J8" i="26"/>
  <c r="G8" i="26"/>
  <c r="D8" i="26"/>
  <c r="A8" i="26"/>
  <c r="J6" i="26"/>
  <c r="G6" i="26"/>
  <c r="D6" i="26"/>
  <c r="A6" i="26"/>
  <c r="H19" i="26" l="1"/>
  <c r="H24" i="26"/>
  <c r="H34" i="26"/>
  <c r="H28" i="26"/>
  <c r="F37" i="26"/>
  <c r="H21" i="26"/>
  <c r="H18" i="26"/>
  <c r="H30" i="26"/>
  <c r="H29" i="26"/>
</calcChain>
</file>

<file path=xl/sharedStrings.xml><?xml version="1.0" encoding="utf-8"?>
<sst xmlns="http://schemas.openxmlformats.org/spreadsheetml/2006/main" count="5465" uniqueCount="2646">
  <si>
    <t>Project Start</t>
  </si>
  <si>
    <t>Report Date</t>
  </si>
  <si>
    <t>Release 1 Baseline Target</t>
  </si>
  <si>
    <t>Actual Release Acceptance</t>
  </si>
  <si>
    <t>days early</t>
  </si>
  <si>
    <t>Activity ID</t>
  </si>
  <si>
    <t>WBS ID</t>
  </si>
  <si>
    <t>Activity Name</t>
  </si>
  <si>
    <t>Predecessor(s)</t>
  </si>
  <si>
    <t>Relationship</t>
  </si>
  <si>
    <t>Dependency Basis / Rationale</t>
  </si>
  <si>
    <t>Estimated Work</t>
  </si>
  <si>
    <t>Confidence</t>
  </si>
  <si>
    <t>Completed</t>
  </si>
  <si>
    <t>Notes</t>
  </si>
  <si>
    <t>Status</t>
  </si>
  <si>
    <t>Release Classification</t>
  </si>
  <si>
    <t>Workstream</t>
  </si>
  <si>
    <t>Fixed Work Hours</t>
  </si>
  <si>
    <t>ACT-001</t>
  </si>
  <si>
    <t>1.1.5</t>
  </si>
  <si>
    <t>Establish Scope Baseline v1.0</t>
  </si>
  <si>
    <t>—</t>
  </si>
  <si>
    <t>Completed historical Scope Baseline milestone.</t>
  </si>
  <si>
    <t>0 hr</t>
  </si>
  <si>
    <t>High</t>
  </si>
  <si>
    <t>Completed.</t>
  </si>
  <si>
    <t>Complete</t>
  </si>
  <si>
    <t>Release 1</t>
  </si>
  <si>
    <t>Governance &amp; Project Controls</t>
  </si>
  <si>
    <t>ACT-002</t>
  </si>
  <si>
    <t>1.1.9</t>
  </si>
  <si>
    <t>Approve Definition of Done v1.0</t>
  </si>
  <si>
    <t>Completed historical quality-management milestone.</t>
  </si>
  <si>
    <t>Completed; SCRUM-22.</t>
  </si>
  <si>
    <t>ACT-003</t>
  </si>
  <si>
    <t>1.1.8</t>
  </si>
  <si>
    <t>Establish RAID Management Controls</t>
  </si>
  <si>
    <t>Completed historical RAID-management milestone.</t>
  </si>
  <si>
    <t>Completed; SCRUM-12.</t>
  </si>
  <si>
    <t>ACT-004</t>
  </si>
  <si>
    <t>1.1.12</t>
  </si>
  <si>
    <t>Establish Lessons Learned Register</t>
  </si>
  <si>
    <t>Completed historical knowledge-management milestone.</t>
  </si>
  <si>
    <t>Completed; SCRUM-16.</t>
  </si>
  <si>
    <t>ACT-005</t>
  </si>
  <si>
    <t>1.1.6.1</t>
  </si>
  <si>
    <t>Define Remaining Project Activities</t>
  </si>
  <si>
    <t>FS</t>
  </si>
  <si>
    <t>Schedule activities are derived from the approved Scope Baseline.</t>
  </si>
  <si>
    <t>Completed — actual not reconstructed</t>
  </si>
  <si>
    <t>Activity Definitions v0.1 established.</t>
  </si>
  <si>
    <t>ACT-006</t>
  </si>
  <si>
    <t>1.1.6.2</t>
  </si>
  <si>
    <t>Sequence Project Activities</t>
  </si>
  <si>
    <t>Activities must be defined before logical sequencing can be established.</t>
  </si>
  <si>
    <t>Initial Activity Sequencing completed.</t>
  </si>
  <si>
    <t>ACT-007</t>
  </si>
  <si>
    <t>1.1.6.3</t>
  </si>
  <si>
    <t>Develop Schedule Dependency Network</t>
  </si>
  <si>
    <t>Integrated dependency validation follows initial activity sequencing.</t>
  </si>
  <si>
    <t>Satisfied through network audit/normalization; sequencing logic treated as v0.2.</t>
  </si>
  <si>
    <t>ACT-008</t>
  </si>
  <si>
    <t>1.1.6.4</t>
  </si>
  <si>
    <t>Estimate Activity Durations</t>
  </si>
  <si>
    <t>Duration estimation requires sufficiently defined activities and validated logical relationships.</t>
  </si>
  <si>
    <t>6 hr</t>
  </si>
  <si>
    <t>Medium</t>
  </si>
  <si>
    <t>Current schedule-planning phase.</t>
  </si>
  <si>
    <t>ACT-009</t>
  </si>
  <si>
    <t>1.1.6.5</t>
  </si>
  <si>
    <t>Develop Integrated Master Schedule</t>
  </si>
  <si>
    <t>Master Schedule requires activities, dependencies, and duration estimates.</t>
  </si>
  <si>
    <t>Includes schedule model, calendars, milestones, and integration.</t>
  </si>
  <si>
    <t>ACT-010</t>
  </si>
  <si>
    <t>Review Master Schedule</t>
  </si>
  <si>
    <t>Feasibility and logic review requires an integrated schedule model.</t>
  </si>
  <si>
    <t>3 hr</t>
  </si>
  <si>
    <t>Review resource conflicts, milestones, Release 1 path, and schedule defects.</t>
  </si>
  <si>
    <t>ACT-011</t>
  </si>
  <si>
    <t>1.1.6.6</t>
  </si>
  <si>
    <t>Approve Schedule Baseline</t>
  </si>
  <si>
    <t>Schedule Baseline follows review and correction of the integrated schedule.</t>
  </si>
  <si>
    <t>Schedule Baseline v1.0 milestone.</t>
  </si>
  <si>
    <t>ACT-012</t>
  </si>
  <si>
    <t>1.1.7.1</t>
  </si>
  <si>
    <t>Identify Project Costs</t>
  </si>
  <si>
    <t>Project costs derive from authorized project scope.</t>
  </si>
  <si>
    <t>1 hr</t>
  </si>
  <si>
    <t>Hosting, domain, software, services, subscriptions, etc.</t>
  </si>
  <si>
    <t>ACT-013</t>
  </si>
  <si>
    <t>1.1.7.2</t>
  </si>
  <si>
    <t>Estimate Project Costs</t>
  </si>
  <si>
    <t>ACT-012; ACT-034</t>
  </si>
  <si>
    <t>Cost categories must be identified; website-related estimates also require the selected hosting/deployment approach.</t>
  </si>
  <si>
    <t>2 hr</t>
  </si>
  <si>
    <r>
      <t>Corrected:</t>
    </r>
    <r>
      <rPr>
        <sz val="12"/>
        <color rgb="FF000000"/>
        <rFont val="Calibri"/>
        <family val="2"/>
        <scheme val="minor"/>
      </rPr>
      <t xml:space="preserve"> Schedule Baseline is not required for cost estimation.</t>
    </r>
  </si>
  <si>
    <t>ACT-014</t>
  </si>
  <si>
    <t>1.1.7.3</t>
  </si>
  <si>
    <t>Develop Project Budget</t>
  </si>
  <si>
    <t>Project budget aggregates completed cost estimates.</t>
  </si>
  <si>
    <t>Lightweight PPAD budget.</t>
  </si>
  <si>
    <t>ACT-015</t>
  </si>
  <si>
    <t>1.1.7.4</t>
  </si>
  <si>
    <t>Establish Cost Baseline</t>
  </si>
  <si>
    <t>ACT-014; ACT-011</t>
  </si>
  <si>
    <t>Cost Baseline requires the project budget plus schedule timing information.</t>
  </si>
  <si>
    <t>Cost Baseline milestone.</t>
  </si>
  <si>
    <t>ACT-016</t>
  </si>
  <si>
    <t>Review RAID Registers</t>
  </si>
  <si>
    <t>RAID review can begin once RAID controls are established.</t>
  </si>
  <si>
    <t>0.5 hr / occurrence</t>
  </si>
  <si>
    <t>Recurrence handled in Master Schedule, not relationship syntax.</t>
  </si>
  <si>
    <t>In Progress</t>
  </si>
  <si>
    <t>Recurring</t>
  </si>
  <si>
    <t>ACT-017</t>
  </si>
  <si>
    <t>Review Deliverable Quality</t>
  </si>
  <si>
    <t>Deliverable reviews use the approved DoD and acceptance framework.</t>
  </si>
  <si>
    <t>0.5–1 hr / deliverable</t>
  </si>
  <si>
    <t>Recurring/triggered quality-control activity.</t>
  </si>
  <si>
    <t>ACT-018</t>
  </si>
  <si>
    <t>1.1.10</t>
  </si>
  <si>
    <t>Review Project Changes</t>
  </si>
  <si>
    <t>Change review is event-triggered rather than predecessor-driven.</t>
  </si>
  <si>
    <t>1 hr / event</t>
  </si>
  <si>
    <t>Material changes may require additional effort.</t>
  </si>
  <si>
    <t>ACT-019</t>
  </si>
  <si>
    <t>1.1.11</t>
  </si>
  <si>
    <t>Maintain Jira Backlog and Work Status</t>
  </si>
  <si>
    <t>Jira management is an already-operational ongoing control.</t>
  </si>
  <si>
    <t>0.5 hr / week</t>
  </si>
  <si>
    <t>Recurrence handled through schedule/calendar treatment.</t>
  </si>
  <si>
    <t>ACT-020</t>
  </si>
  <si>
    <t>1.1.11.5</t>
  </si>
  <si>
    <t>Define Information Radiator v1 Requirements</t>
  </si>
  <si>
    <t>Radiator requirements benefit from an established Schedule Baseline and mature project controls.</t>
  </si>
  <si>
    <t>Post-MVP under current priority.</t>
  </si>
  <si>
    <t>ACT-021</t>
  </si>
  <si>
    <t>Build Information Radiator v1</t>
  </si>
  <si>
    <t>Initial radiator cannot be built until information/KPI/source requirements are defined.</t>
  </si>
  <si>
    <t>Low</t>
  </si>
  <si>
    <t>Manual/lightweight v1; automation later.</t>
  </si>
  <si>
    <t>ACT-022</t>
  </si>
  <si>
    <t>Conduct Milestone Reviews</t>
  </si>
  <si>
    <t>Baseline-oriented milestone reviews become meaningful after Schedule Baseline establishment.</t>
  </si>
  <si>
    <t>Recurring activity.</t>
  </si>
  <si>
    <t>ACT-023</t>
  </si>
  <si>
    <t>Capture Lessons Learned</t>
  </si>
  <si>
    <t>Formal lesson capture can operate once the register exists.</t>
  </si>
  <si>
    <t>0.25 hr / lesson</t>
  </si>
  <si>
    <t>Recurring.</t>
  </si>
  <si>
    <t>ACT-024</t>
  </si>
  <si>
    <t>1.1.13</t>
  </si>
  <si>
    <t>Verify Final Requirements Disposition</t>
  </si>
  <si>
    <t>Closeout begins when authorized project delivery reaches its eventual completion boundary.</t>
  </si>
  <si>
    <t>Predecessor intentionally deferred until final project/release boundary is known.</t>
  </si>
  <si>
    <t>Not Started</t>
  </si>
  <si>
    <t>Closeout</t>
  </si>
  <si>
    <t>ACT-025</t>
  </si>
  <si>
    <t>Complete Final Deliverable Acceptance</t>
  </si>
  <si>
    <t>Final deliverable acceptance follows final requirements disposition.</t>
  </si>
  <si>
    <t>Closeout.</t>
  </si>
  <si>
    <t>ACT-026</t>
  </si>
  <si>
    <t>Conduct Final Lessons-Learned Review</t>
  </si>
  <si>
    <t>Final lessons review incorporates completed-delivery and acceptance experience.</t>
  </si>
  <si>
    <t>1.5 hr</t>
  </si>
  <si>
    <t>ACT-027</t>
  </si>
  <si>
    <t>Archive Project Records</t>
  </si>
  <si>
    <t>Final archive follows acceptance and final lessons review.</t>
  </si>
  <si>
    <t>ACT-028</t>
  </si>
  <si>
    <t>Prepare Project Closeout Report</t>
  </si>
  <si>
    <t>Closeout report synthesizes final project records and outcomes.</t>
  </si>
  <si>
    <t>AI-assisted synthesis of existing controls.</t>
  </si>
  <si>
    <t>ACT-029</t>
  </si>
  <si>
    <t>Obtain Sponsor Project Closure</t>
  </si>
  <si>
    <t>Sponsor closure follows completion of project closeout documentation.</t>
  </si>
  <si>
    <t>Final PPAD milestone.</t>
  </si>
  <si>
    <t>ACT-030</t>
  </si>
  <si>
    <t>1.2.1</t>
  </si>
  <si>
    <t>Define Website Platform Selection Criteria</t>
  </si>
  <si>
    <t>Selection criteria derive from approved scope and requirements.</t>
  </si>
  <si>
    <t>Supports build-vs-buy analysis.</t>
  </si>
  <si>
    <t>Portfolio Website</t>
  </si>
  <si>
    <t>ACT-031</t>
  </si>
  <si>
    <t>Evaluate Website Platform Alternatives</t>
  </si>
  <si>
    <t>Alternatives require defined evaluation criteria.</t>
  </si>
  <si>
    <t>2.5 hr</t>
  </si>
  <si>
    <t>Target 2–3 hours research.</t>
  </si>
  <si>
    <t>ACT-032</t>
  </si>
  <si>
    <t>Select Website Technology</t>
  </si>
  <si>
    <t>Technology selection follows alternative evaluation.</t>
  </si>
  <si>
    <t>Decision milestone.</t>
  </si>
  <si>
    <t>ACT-033</t>
  </si>
  <si>
    <t>Evaluate Hosting and Deployment Alternatives</t>
  </si>
  <si>
    <t>Hosting options depend on selected technology.</t>
  </si>
  <si>
    <t>Astro</t>
  </si>
  <si>
    <t>ACT-034</t>
  </si>
  <si>
    <t>Select Hosting and Deployment Approach</t>
  </si>
  <si>
    <t>Selection follows hosting/deployment evaluation.</t>
  </si>
  <si>
    <t>Github Pages</t>
  </si>
  <si>
    <t>ACT-035</t>
  </si>
  <si>
    <t>Record Website Architecture Decision</t>
  </si>
  <si>
    <t>ACT-032; ACT-034</t>
  </si>
  <si>
    <t>Architecture decision record requires both technology and deployment selections.</t>
  </si>
  <si>
    <t>Decision Log update.</t>
  </si>
  <si>
    <t>ACT-036</t>
  </si>
  <si>
    <t>Define Website Information Architecture</t>
  </si>
  <si>
    <t>Information architecture can derive directly from approved requirements/scope and does not logically require technology selection.</t>
  </si>
  <si>
    <t>Corrected dependency.</t>
  </si>
  <si>
    <t>ACT-037</t>
  </si>
  <si>
    <t>Define Primary Navigation Structure</t>
  </si>
  <si>
    <t>Navigation derives from information architecture/content hierarchy.</t>
  </si>
  <si>
    <t>Supports NFR-002.</t>
  </si>
  <si>
    <t>ACT-038</t>
  </si>
  <si>
    <t>Validate Website Architecture Against Requirements</t>
  </si>
  <si>
    <t>ACT-034; ACT-035; ACT-036; ACT-037</t>
  </si>
  <si>
    <t>Integrated architecture review requires platform/deployment decisions plus IA/navigation definition.</t>
  </si>
  <si>
    <t>ACT-039</t>
  </si>
  <si>
    <t>Approve Website Architecture</t>
  </si>
  <si>
    <t>Architecture approval follows requirements validation.</t>
  </si>
  <si>
    <t>Architecture milestone.</t>
  </si>
  <si>
    <t>ACT-040</t>
  </si>
  <si>
    <t>1.2.2</t>
  </si>
  <si>
    <t>Define Visual Design Direction</t>
  </si>
  <si>
    <t>Initial design direction requires sufficient knowledge of site/content structure but need not wait for final architecture approval.</t>
  </si>
  <si>
    <t>ACT-041</t>
  </si>
  <si>
    <t>Define Typography and Layout Standards</t>
  </si>
  <si>
    <t>Typography/layout derives from chosen visual direction.</t>
  </si>
  <si>
    <t>Existing framework likely supplies starting point.</t>
  </si>
  <si>
    <t>ACT-042</t>
  </si>
  <si>
    <t>Define Reusable UI Components</t>
  </si>
  <si>
    <t>ACT-040; ACT-041</t>
  </si>
  <si>
    <t>Components require established visual/layout conventions.</t>
  </si>
  <si>
    <t>Adapt framework/template components where practical.</t>
  </si>
  <si>
    <t>ACT-043</t>
  </si>
  <si>
    <t>Define Responsive Design Standards</t>
  </si>
  <si>
    <t>ACT-041; ACT-042</t>
  </si>
  <si>
    <t>Responsive standards require layout and component expectations.</t>
  </si>
  <si>
    <t>Framework capabilities reduce custom work.</t>
  </si>
  <si>
    <t>ACT-044</t>
  </si>
  <si>
    <t>Validate Initial Design System</t>
  </si>
  <si>
    <t>ACT-041; ACT-042; ACT-043</t>
  </si>
  <si>
    <t>Design validation requires principal conventions to exist.</t>
  </si>
  <si>
    <t>Professional/accessibility/maintainability review.</t>
  </si>
  <si>
    <t>ACT-045</t>
  </si>
  <si>
    <t>1.2.3</t>
  </si>
  <si>
    <t>Draft Landing Page Value Proposition</t>
  </si>
  <si>
    <t>Professional-positioning content derives from project/career objectives, not website architecture.</t>
  </si>
  <si>
    <t>ACT-046</t>
  </si>
  <si>
    <t>Define Landing Page Capabilities</t>
  </si>
  <si>
    <t>Capability messaging can be prepared independently of architecture.</t>
  </si>
  <si>
    <t>Evidence-oriented.</t>
  </si>
  <si>
    <t>ACT-047</t>
  </si>
  <si>
    <t>Define Target Role Positioning</t>
  </si>
  <si>
    <t>Target-role positioning derives from career strategy rather than site architecture.</t>
  </si>
  <si>
    <t>ACT-048</t>
  </si>
  <si>
    <t>Define Featured Project Content</t>
  </si>
  <si>
    <t>ACT-111</t>
  </si>
  <si>
    <t>Featured TCGplayer content requires sufficient project context but should not wait on prioritization of the entire reconstruction backlog.</t>
  </si>
  <si>
    <t>Corrected from ACT-109.</t>
  </si>
  <si>
    <t>ACT-049</t>
  </si>
  <si>
    <t>Build Landing Page</t>
  </si>
  <si>
    <t>ACT-044; ACT-045; ACT-046; ACT-047; ACT-048</t>
  </si>
  <si>
    <t>Landing-page build requires design system plus prepared content.</t>
  </si>
  <si>
    <t>Framework/template customization assumption.</t>
  </si>
  <si>
    <t>ACT-050</t>
  </si>
  <si>
    <t>1.2.4</t>
  </si>
  <si>
    <t>Develop Professional Biography</t>
  </si>
  <si>
    <t>Biography derives from professional positioning, independent of website architecture.</t>
  </si>
  <si>
    <t>ACT-051</t>
  </si>
  <si>
    <t>Publish Education and Credentials</t>
  </si>
  <si>
    <t>Education/credential content can be prepared independently.</t>
  </si>
  <si>
    <t>ACT-052</t>
  </si>
  <si>
    <t>Publish Skills and Capabilities Profile</t>
  </si>
  <si>
    <t>Skills/capability content derives from approved positioning and evidence.</t>
  </si>
  <si>
    <t>ACT-053</t>
  </si>
  <si>
    <t>Build About / Profile Page</t>
  </si>
  <si>
    <t>ACT-044; ACT-050; ACT-051; ACT-052</t>
  </si>
  <si>
    <t>Page build requires design standards and prepared profile content.</t>
  </si>
  <si>
    <t>ACT-054</t>
  </si>
  <si>
    <t>1.2.5</t>
  </si>
  <si>
    <t>Finalize Portfolio Resume Version</t>
  </si>
  <si>
    <t>Resume publication version derives from current professional positioning rather than website construction.</t>
  </si>
  <si>
    <t>ACT-055</t>
  </si>
  <si>
    <t>Build Resume Page</t>
  </si>
  <si>
    <t>ACT-044; ACT-054</t>
  </si>
  <si>
    <t>Resume page requires design conventions plus finalized resume content.</t>
  </si>
  <si>
    <t>ACT-056</t>
  </si>
  <si>
    <t>Implement Resume Access / Download</t>
  </si>
  <si>
    <t>Download/view functionality follows Resume-page implementation.</t>
  </si>
  <si>
    <t>ACT-057</t>
  </si>
  <si>
    <t>1.2.6</t>
  </si>
  <si>
    <t>Define Projects Landing Structure</t>
  </si>
  <si>
    <t>Projects-area organization derives from approved site architecture.</t>
  </si>
  <si>
    <t>ACT-058</t>
  </si>
  <si>
    <t>Finalize Reusable Case Study Template</t>
  </si>
  <si>
    <t>Case-study content structure can be defined independently of Projects-page implementation.</t>
  </si>
  <si>
    <t>ACT-059</t>
  </si>
  <si>
    <t>Build Projects Landing Page</t>
  </si>
  <si>
    <t>ACT-044; ACT-057</t>
  </si>
  <si>
    <t>Page implementation requires design conventions and Projects-area structure.</t>
  </si>
  <si>
    <t>ACT-060</t>
  </si>
  <si>
    <t>Build Reusable Project Case Study Layout</t>
  </si>
  <si>
    <t>ACT-044; ACT-058</t>
  </si>
  <si>
    <t>Layout implementation requires design system plus case-study content standard.</t>
  </si>
  <si>
    <t>ACT-061</t>
  </si>
  <si>
    <t>Implement Technical Evidence Links</t>
  </si>
  <si>
    <t>ACT-060; ACT-086; ACT-094</t>
  </si>
  <si>
    <t>Evidence integration requires case-study layout plus approved repository/technical standards.</t>
  </si>
  <si>
    <t>Cross-WBS dependency. Technical evidence links implemented within the approved flagship case study. Public GitHub repository provides access to source code, reconstruction notebook, validation outputs, exception analysis, and supporting technical artifacts. Website-to-repository link verified operational and publicly accessible.</t>
  </si>
  <si>
    <t>ACT-062</t>
  </si>
  <si>
    <t>1.2.7</t>
  </si>
  <si>
    <t>Define Journal / Writing Architecture</t>
  </si>
  <si>
    <t>Journal capability derives from approved overall website architecture.</t>
  </si>
  <si>
    <t>Post-MVP.</t>
  </si>
  <si>
    <t>Post-MVP</t>
  </si>
  <si>
    <t>Writing / Journal</t>
  </si>
  <si>
    <t>ACT-063</t>
  </si>
  <si>
    <t>Build Journal / Writing Landing Page</t>
  </si>
  <si>
    <t>ACT-044; ACT-062</t>
  </si>
  <si>
    <t>Journal landing requires design conventions and Journal architecture.</t>
  </si>
  <si>
    <t>ACT-064</t>
  </si>
  <si>
    <t>Build Reusable Article Layout</t>
  </si>
  <si>
    <t>Article layout requires design standards and Journal architecture.</t>
  </si>
  <si>
    <t>ACT-065</t>
  </si>
  <si>
    <t>1.2.8</t>
  </si>
  <si>
    <t>Define Public Contact Method</t>
  </si>
  <si>
    <t>Public contact method can be selected independently from site architecture.</t>
  </si>
  <si>
    <t>0.5 hr</t>
  </si>
  <si>
    <t>ACT-066</t>
  </si>
  <si>
    <t>Build Contact Component / Page</t>
  </si>
  <si>
    <t>ACT-044; ACT-065</t>
  </si>
  <si>
    <t>Contact implementation requires approved method and design conventions.</t>
  </si>
  <si>
    <t>ACT-067</t>
  </si>
  <si>
    <t>1.2.9</t>
  </si>
  <si>
    <t>Validate Responsive Behavior</t>
  </si>
  <si>
    <t>ACT-049; ACT-053; ACT-055; ACT-059; ACT-060; ACT-066</t>
  </si>
  <si>
    <t>Formal responsive testing requires representative core MVP pages.</t>
  </si>
  <si>
    <t>Responsive behavior validated using Firefox Responsive Design Mode across representative mobile, tablet, and desktop viewport sizes. Primary pages, navigation, project content, resume, contact content, and interactive elements remained usable without material layout or overflow defects.</t>
  </si>
  <si>
    <t>ACT-068</t>
  </si>
  <si>
    <t>Validate Accessibility</t>
  </si>
  <si>
    <t>Accessibility validation requires implemented representative content/components.</t>
  </si>
  <si>
    <t>Accessibility validation completed across primary portfolio pages. Verified keyboard navigation, visible focus states, heading structure, link/button labeling, readable light/dark presentation, zoom behavior, and accessible primary interactions. No release-blocking accessibility defects identified.</t>
  </si>
  <si>
    <t>ACT-069</t>
  </si>
  <si>
    <t>Validate Navigation</t>
  </si>
  <si>
    <t>ACT-037; ACT-049; ACT-053; ACT-055; ACT-059; ACT-066</t>
  </si>
  <si>
    <t>Navigation testing requires approved navigation plus implemented destinations.</t>
  </si>
  <si>
    <t>Includes NFR-002.</t>
  </si>
  <si>
    <t>ACT-070</t>
  </si>
  <si>
    <t>Validate Link Integrity</t>
  </si>
  <si>
    <t>ACT-056; ACT-061; ACT-066</t>
  </si>
  <si>
    <t>Required resume, evidence, contact, and related links must exist before final validation.</t>
  </si>
  <si>
    <t>ACT-071</t>
  </si>
  <si>
    <t>Conduct Privacy and Security Review</t>
  </si>
  <si>
    <t>ACT-049; ACT-053; ACT-055; ACT-059; ACT-061; ACT-066</t>
  </si>
  <si>
    <t>Public-facing MVP content must be assembled before final publication/security review.</t>
  </si>
  <si>
    <t>Pre-publication privacy and security review completed for portfolio website and downloadable resume. Reviewed public files, contact information, credentials/secrets, local paths, exposed assets, and public project claims. Certification/license identifiers were removed from the public resume. No release-blocking privacy or security issues identified.</t>
  </si>
  <si>
    <t>ACT-072</t>
  </si>
  <si>
    <t>Conduct Professional Quality Review</t>
  </si>
  <si>
    <t>Professional-quality review requires the principal MVP experience to exist.</t>
  </si>
  <si>
    <t>Professional quality review completed. Portfolio presentation, positioning, content, navigation, project evidence, resume presentation, and overall user experience were reviewed from the perspective of a recruiter, hiring manager, interviewer, or professional networking contact. Site is considered suitable for public professional presentation. No release-blocking professional-quality issues identified.</t>
  </si>
  <si>
    <t>ACT-073</t>
  </si>
  <si>
    <t>Resolve Website Quality Defects</t>
  </si>
  <si>
    <t>ACT-067; ACT-068; ACT-069; ACT-070; ACT-071; ACT-072</t>
  </si>
  <si>
    <t>Defect correction follows identification through formal quality reviews.</t>
  </si>
  <si>
    <t>4 hr</t>
  </si>
  <si>
    <t>Planning allowance; actual effort may vary substantially.</t>
  </si>
  <si>
    <t>ACT-074</t>
  </si>
  <si>
    <t>Validate Website Quality for MVP Readiness</t>
  </si>
  <si>
    <t>ACT-067; ACT-068; ACT-069; ACT-070; ACT-071; ACT-072; ACT-073</t>
  </si>
  <si>
    <t>Website Quality milestone requires validation plus resolution/disposition of release-blocking defects.</t>
  </si>
  <si>
    <t>Feeds Release 1 readiness.</t>
  </si>
  <si>
    <t>ACT-075</t>
  </si>
  <si>
    <t>1.3.1</t>
  </si>
  <si>
    <t>Establish Local Git Environment</t>
  </si>
  <si>
    <t>Local Git environment was established before the remaining technical-infrastructure work.</t>
  </si>
  <si>
    <t>Completed historical milestone.</t>
  </si>
  <si>
    <t>ACT-076</t>
  </si>
  <si>
    <t>Establish PPAD GitHub Repository</t>
  </si>
  <si>
    <t>GitHub repository establishment logically follows availability of the local Git environment.</t>
  </si>
  <si>
    <t>ACT-077</t>
  </si>
  <si>
    <t>Establish Git / Jira Integration</t>
  </si>
  <si>
    <t>Jira integration requires the PPAD GitHub repository to exist.</t>
  </si>
  <si>
    <t>ACT-078</t>
  </si>
  <si>
    <t>Define Version-Control Conventions</t>
  </si>
  <si>
    <t>Version-control conventions require an established repository environment in which they can be applied.</t>
  </si>
  <si>
    <t>Stable filenames, commit conventions, and Git history approach already established.</t>
  </si>
  <si>
    <t>ACT-079</t>
  </si>
  <si>
    <t>Validate Version-Control Workflow</t>
  </si>
  <si>
    <t>ACT-076; ACT-078</t>
  </si>
  <si>
    <t>Workflow validation requires an operational repository and defined version-control conventions.</t>
  </si>
  <si>
    <t>Workflow has already been exercised repeatedly through PPAD commits.</t>
  </si>
  <si>
    <t>ACT-080</t>
  </si>
  <si>
    <t>1.3.2</t>
  </si>
  <si>
    <t>Define Standard Repository Structure</t>
  </si>
  <si>
    <t>Reusable repository structure should be defined after the basic Git/GitHub workflow has been proven operational.</t>
  </si>
  <si>
    <t>Keep structure reusable and lightweight.</t>
  </si>
  <si>
    <t>ACT-081</t>
  </si>
  <si>
    <t>Define README Standard</t>
  </si>
  <si>
    <t>README expectations should align with the reusable repository structure.</t>
  </si>
  <si>
    <t>AI-assisted professional template.</t>
  </si>
  <si>
    <t>ACT-082</t>
  </si>
  <si>
    <t>Define Repository Documentation Standards</t>
  </si>
  <si>
    <t>Supporting-documentation conventions should fit within the established repository organization.</t>
  </si>
  <si>
    <t>Include methodology, assumptions, data context, validation evidence where applicable.</t>
  </si>
  <si>
    <t>ACT-083</t>
  </si>
  <si>
    <t>Define File and Directory Naming Standards</t>
  </si>
  <si>
    <t>Naming conventions depend on the proposed repository organization.</t>
  </si>
  <si>
    <t>Preserve stable-filename/version-control philosophy.</t>
  </si>
  <si>
    <t>ACT-084</t>
  </si>
  <si>
    <t>Define Commit Documentation Standard</t>
  </si>
  <si>
    <t>Commit-documentation expectations extend the version-control conventions already established.</t>
  </si>
  <si>
    <t>0.75 hr</t>
  </si>
  <si>
    <t>Keep proportional; avoid unnecessary Jira/Git administration.</t>
  </si>
  <si>
    <t>ACT-085</t>
  </si>
  <si>
    <t>Validate Repository Standard Using PPAD</t>
  </si>
  <si>
    <t>ACT-081; ACT-082; ACT-083; ACT-084</t>
  </si>
  <si>
    <t>Proposed repository standards should be tested against the actual PPAD repository before approval.</t>
  </si>
  <si>
    <t>Review current repository, identify gaps, make proportionate corrections.</t>
  </si>
  <si>
    <t>ACT-086</t>
  </si>
  <si>
    <t>Approve Reusable Repository Standard</t>
  </si>
  <si>
    <t>Repository standard is approved after practical validation against PPAD.</t>
  </si>
  <si>
    <t>Milestone; supports TR-005.</t>
  </si>
  <si>
    <t>ACT-087</t>
  </si>
  <si>
    <t>1.3.3</t>
  </si>
  <si>
    <t>Define Python Project Standards</t>
  </si>
  <si>
    <t>Python standards should build on the approved common repository structure rather than create a separate organization model.</t>
  </si>
  <si>
    <t>Professional-grade but intentionally concise.</t>
  </si>
  <si>
    <t>ACT-088</t>
  </si>
  <si>
    <t>Define SQL Project Standards</t>
  </si>
  <si>
    <t>SQL standards should likewise build on the approved reusable repository structure.</t>
  </si>
  <si>
    <t>Includes SQL files, business questions, schema context, outputs, interpretation.</t>
  </si>
  <si>
    <t>ACT-089</t>
  </si>
  <si>
    <t>Define Notebook Standards</t>
  </si>
  <si>
    <t>ACT-086; ACT-087</t>
  </si>
  <si>
    <t>Notebook conventions should align with common repository standards and Python project conventions.</t>
  </si>
  <si>
    <t>Distinguish exploratory work from portfolio-ready notebooks.</t>
  </si>
  <si>
    <t>ACT-090</t>
  </si>
  <si>
    <t>Define Analytical Validation Standards</t>
  </si>
  <si>
    <t>ACT-087; ACT-088</t>
  </si>
  <si>
    <t>Validation standards should support both Python and SQL analytical work.</t>
  </si>
  <si>
    <t>Focus on meaningful checks rather than enterprise QA overhead.</t>
  </si>
  <si>
    <t>ACT-091</t>
  </si>
  <si>
    <t>Define Technical Evidence Standards</t>
  </si>
  <si>
    <t>ACT-087; ACT-088; ACT-089</t>
  </si>
  <si>
    <t>Evidence standards should reflect the artifacts actually produced by Python, SQL, and notebook workflows.</t>
  </si>
  <si>
    <t>Code, queries, notebooks, outputs, screenshots, dashboards, documentation as applicable.</t>
  </si>
  <si>
    <t>ACT-092</t>
  </si>
  <si>
    <t>Define Reproducibility Standards</t>
  </si>
  <si>
    <t>Reproducibility expectations require known technical-project and notebook conventions.</t>
  </si>
  <si>
    <t>Appropriate reproducibility, not production-grade deployment requirements.</t>
  </si>
  <si>
    <t>ACT-093</t>
  </si>
  <si>
    <t>Validate Technical Standards Against TCGplayer</t>
  </si>
  <si>
    <t>ACT-087; ACT-089; ACT-090; ACT-091; ACT-092; ACT-115</t>
  </si>
  <si>
    <t>Technical standards can be meaningfully tested only after they are drafted and a sufficiently reconstructed TCGplayer Python workflow exists.</t>
  </si>
  <si>
    <r>
      <t xml:space="preserve">Implements </t>
    </r>
    <r>
      <rPr>
        <b/>
        <sz val="11"/>
        <color theme="1"/>
        <rFont val="Calibri"/>
        <family val="2"/>
        <scheme val="minor"/>
      </rPr>
      <t>Define → Apply → Validate → Standardize</t>
    </r>
    <r>
      <rPr>
        <sz val="11"/>
        <color theme="1"/>
        <rFont val="Calibri"/>
        <family val="2"/>
        <scheme val="minor"/>
      </rPr>
      <t>.</t>
    </r>
  </si>
  <si>
    <t>ACT-094</t>
  </si>
  <si>
    <t>Approve Technical Project Standards</t>
  </si>
  <si>
    <t>Technical Project Standards are approved after practical validation against TCGplayer.</t>
  </si>
  <si>
    <t>Milestone.</t>
  </si>
  <si>
    <t>ACT-095</t>
  </si>
  <si>
    <t>1.3.4</t>
  </si>
  <si>
    <t>Define Public Artifact Review Criteria</t>
  </si>
  <si>
    <t>Public-artifact criteria derive directly from approved requirements, scope, privacy/security expectations, and publication objectives.</t>
  </si>
  <si>
    <t>Can proceed independently of technical-standard work.</t>
  </si>
  <si>
    <t>ACT-096</t>
  </si>
  <si>
    <t>Define Data Sanitization Approach</t>
  </si>
  <si>
    <t>Sanitization methods should address the publication risks identified by the review criteria.</t>
  </si>
  <si>
    <t>Redaction, field removal, aggregation, reduction, etc.</t>
  </si>
  <si>
    <t>ACT-097</t>
  </si>
  <si>
    <t>Define Synthetic / Representative Data Standard</t>
  </si>
  <si>
    <t>ACT-095; ACT-096</t>
  </si>
  <si>
    <t>Use of representative/synthetic data must align with the publication criteria and sanitization approach.</t>
  </si>
  <si>
    <t>Must clearly disclose when representative data is used.</t>
  </si>
  <si>
    <t>ACT-098</t>
  </si>
  <si>
    <t>Define Credential and Secret Review Procedure</t>
  </si>
  <si>
    <t>Secret/credential checks can be defined once broader public-artifact risks are understood.</t>
  </si>
  <si>
    <t>API keys, tokens, credentials, local/internal information, etc.</t>
  </si>
  <si>
    <t>ACT-099</t>
  </si>
  <si>
    <t>Define Publication Review Record</t>
  </si>
  <si>
    <t>ACT-095; ACT-096; ACT-097; ACT-098</t>
  </si>
  <si>
    <t>Review-record mechanism should reflect all applicable publication checks and mitigation approaches.</t>
  </si>
  <si>
    <t>Prefer Jira/repository/control evidence over another standalone document.</t>
  </si>
  <si>
    <t>ACT-100</t>
  </si>
  <si>
    <t>Validate Public Data Standards Against TCGplayer</t>
  </si>
  <si>
    <t>ACT-095; ACT-096; ACT-097; ACT-098; ACT-099; ACT-110</t>
  </si>
  <si>
    <t>Publication standards require actual project materials for realistic validation.</t>
  </si>
  <si>
    <t>Review existing TCGplayer workbook/data and determine what can appropriately become public.</t>
  </si>
  <si>
    <t>ACT-101</t>
  </si>
  <si>
    <t>Approve Public Data Standards</t>
  </si>
  <si>
    <t>Public Data Standards are approved after practical validation against the first real publication candidate.</t>
  </si>
  <si>
    <t>Milestone enabling repeatable use across later portfolio projects. Public Artifact Publication Standard v1.0 approved. Original historical project data may be published when no privacy, security, ownership, contractual, or publication restriction applies. Sanitization, reduction, or representative data is used only when required for risk control or portfolio usability. Contextually meaningful vendor and business identifiers may be retained.</t>
  </si>
  <si>
    <t>ACT-102</t>
  </si>
  <si>
    <t>1.4.1</t>
  </si>
  <si>
    <t>Inventory Existing Project Materials</t>
  </si>
  <si>
    <t>Existing-project reconstruction begins from approved project scope and portfolio objectives.</t>
  </si>
  <si>
    <t>Inventory files, notebooks, code, queries, dashboards, reports, screenshots, and source data.</t>
  </si>
  <si>
    <t>ACT-103</t>
  </si>
  <si>
    <t>Classify Candidate Projects</t>
  </si>
  <si>
    <t>Candidate projects can be classified only after materials have been identified.</t>
  </si>
  <si>
    <t>Classify by provenance, skill area, business relevance, and portfolio value.</t>
  </si>
  <si>
    <t>ACT-104</t>
  </si>
  <si>
    <t>Assess Source Material Completeness</t>
  </si>
  <si>
    <t>ACT-102; ACT-103</t>
  </si>
  <si>
    <t>Completeness assessment requires an identified and categorized project set.</t>
  </si>
  <si>
    <t>May update A-003 / R-004.</t>
  </si>
  <si>
    <t>ACT-105</t>
  </si>
  <si>
    <t>Assess Publication Suitability</t>
  </si>
  <si>
    <t>Preliminary publication review requires identified projects and source material.</t>
  </si>
  <si>
    <t>Likely straightforward for most coursework.</t>
  </si>
  <si>
    <t>ACT-106</t>
  </si>
  <si>
    <t>Assess Career Relevance</t>
  </si>
  <si>
    <t>Career-value assessment requires a defined candidate-project set.</t>
  </si>
  <si>
    <t>Evaluate against PM, BA, analytics, operations, SQL, and Python positioning.</t>
  </si>
  <si>
    <t>ACT-107</t>
  </si>
  <si>
    <t>Estimate Reconstruction Effort</t>
  </si>
  <si>
    <t>ACT-104; ACT-105</t>
  </si>
  <si>
    <t>Reconstruction effort depends primarily on source completeness and publication constraints.</t>
  </si>
  <si>
    <t>High-level relative estimate, not detailed scheduling.</t>
  </si>
  <si>
    <t>ACT-108</t>
  </si>
  <si>
    <t>Prioritize Reconstruction Backlog</t>
  </si>
  <si>
    <t>ACT-104; ACT-105; ACT-106; ACT-107</t>
  </si>
  <si>
    <t>Prioritization requires evidence quality, publication viability, career value, and effort information.</t>
  </si>
  <si>
    <t>Product Owner prioritization.</t>
  </si>
  <si>
    <t>ACT-109</t>
  </si>
  <si>
    <t>Approve Initial Project Reconstruction Set</t>
  </si>
  <si>
    <t>Initial reconstruction set is approved after prioritization.</t>
  </si>
  <si>
    <t>ACT-110</t>
  </si>
  <si>
    <t>1.4.2</t>
  </si>
  <si>
    <t>Assemble TCGplayer Source Materials</t>
  </si>
  <si>
    <t>TCGplayer is already the intended Release 1 flagship and should not wait for the full post-MVP reconstruction-prioritization exercise.</t>
  </si>
  <si>
    <r>
      <t>Corrected dependency.</t>
    </r>
    <r>
      <rPr>
        <sz val="11"/>
        <color theme="1"/>
        <rFont val="Calibri"/>
        <family val="2"/>
        <scheme val="minor"/>
      </rPr>
      <t xml:space="preserve"> Existing workbook significantly reduces effort.</t>
    </r>
  </si>
  <si>
    <t>Trading Card Flagship</t>
  </si>
  <si>
    <t>Document TCGplayer Problem and Context</t>
  </si>
  <si>
    <t>Project context is reconstructed from the available source materials.</t>
  </si>
  <si>
    <t>Existing history is well understood.</t>
  </si>
  <si>
    <t>ACT-112</t>
  </si>
  <si>
    <t>Document TCGplayer Requirements and Matching Rules</t>
  </si>
  <si>
    <t>ACT-110; ACT-111</t>
  </si>
  <si>
    <t>Matching and validation requirements derive from the original workbook and known business problem.</t>
  </si>
  <si>
    <t>Existing VLOOKUP workflow provides a starting point.</t>
  </si>
  <si>
    <t>ACT-113</t>
  </si>
  <si>
    <t>Assess TCGplayer Data for Publication</t>
  </si>
  <si>
    <t>ACT-110; ACT-095</t>
  </si>
  <si>
    <t>Publication assessment requires actual TCGplayer data plus established public-artifact review criteria.</t>
  </si>
  <si>
    <t>Expected to be relatively straightforward.</t>
  </si>
  <si>
    <t>ACT-114</t>
  </si>
  <si>
    <t>Prepare Publishable TCGplayer Dataset</t>
  </si>
  <si>
    <t>ACT-113; ACT-096; ACT-097</t>
  </si>
  <si>
    <t>Publishable dataset preparation follows publication assessment and applicable sanitization/representative-data rules.</t>
  </si>
  <si>
    <t>Conditional; may be lower if source data is already suitable. Publishable reconstruction dataset prepared from original historical TCGplayer project materials. Paired inventory and Trader Tools input datasets were extracted from the historical TOM Pricing Database along with Processing, Export, and Buylist reference outputs. Original vendor and operational context retained under approved publication standard. Standalone historical TCGplayer and Trader Tools exports retained as external-format examples. Historical TCGplayer, Trader Tools, workbook-derived inputs, reference outputs, reconstruction dataset, and validation outputs approved for publication without sanitization. Original vendor and operational context retained. Materials will be clearly identified as historical source evidence, reconstruction inputs, reference outputs, or modernized outputs as appropriate.</t>
  </si>
  <si>
    <t>ACT-115</t>
  </si>
  <si>
    <t>Reconstruct TCGplayer Python Workflow</t>
  </si>
  <si>
    <t>ACT-110; ACT-112</t>
  </si>
  <si>
    <t>Python workflow reconstruction requires source material and documented matching/business rules.</t>
  </si>
  <si>
    <t>Includes deliberate Python refresh and improvement beyond original VLOOKUP approach.</t>
  </si>
  <si>
    <t>ACT-116</t>
  </si>
  <si>
    <t>Document TCGplayer Matching Logic</t>
  </si>
  <si>
    <t>ACT-112; ACT-115</t>
  </si>
  <si>
    <t>Matching-logic documentation follows reconstruction of requirements and implemented workflow.</t>
  </si>
  <si>
    <t>Explain primary/fallback matching and ambiguity handling.</t>
  </si>
  <si>
    <t>ACT-117</t>
  </si>
  <si>
    <t>Validate TCGplayer Reconciliation Results</t>
  </si>
  <si>
    <t>ACT-115; ACT-116</t>
  </si>
  <si>
    <t>Validation requires the reconstructed workflow and clearly defined logic.</t>
  </si>
  <si>
    <t>Representative matches, corrected records, missing IDs, edge cases.</t>
  </si>
  <si>
    <t>ACT-118</t>
  </si>
  <si>
    <t>Document TCGplayer Validation Evidence</t>
  </si>
  <si>
    <t>Validation evidence follows completed testing.</t>
  </si>
  <si>
    <t>Before/after samples, counts, exception evidence, etc.</t>
  </si>
  <si>
    <t>ACT-119</t>
  </si>
  <si>
    <t>Build TCGplayer Repository</t>
  </si>
  <si>
    <t>ACT-086; ACT-094; ACT-101; ACT-114; ACT-115; ACT-118</t>
  </si>
  <si>
    <t>Final repository requires approved standards plus publishable data, technical workflow, and validation evidence.</t>
  </si>
  <si>
    <t>Reuse approved repository structure.</t>
  </si>
  <si>
    <t>ACT-120</t>
  </si>
  <si>
    <t>Develop TCGplayer README</t>
  </si>
  <si>
    <t>README documents the completed repository, methodology, inputs, outputs, validation, and usage context.</t>
  </si>
  <si>
    <t>AI-assisted; template reused.</t>
  </si>
  <si>
    <t>ACT-121</t>
  </si>
  <si>
    <t>Develop TCGplayer Case Study</t>
  </si>
  <si>
    <t>ACT-058; ACT-111; ACT-112; ACT-116; ACT-118</t>
  </si>
  <si>
    <t>Case study requires reusable case-study standard plus validated project context/method/results.</t>
  </si>
  <si>
    <t>Matches your 2–4 hour case-study estimate.</t>
  </si>
  <si>
    <t>ACT-122</t>
  </si>
  <si>
    <t>Conduct TCGplayer Technical Review</t>
  </si>
  <si>
    <t>ACT-119; ACT-120; ACT-121</t>
  </si>
  <si>
    <t>Technical review requires complete repository, documentation, and externally stated claims.</t>
  </si>
  <si>
    <t>Review technical quality and credibility. Technical review completed. Repository structure, Python implementation, reconciliation logic, exception handling, outputs, notebook evidence, and reproducibility controls reviewed. Minor notebook cleanup completed during review. No unresolved technical defects identified. Standalone workflow reproduced validated results of 4,368 source records, 4,257 matched records, and 111 exceptions.</t>
  </si>
  <si>
    <t>ACT-123</t>
  </si>
  <si>
    <t>Conduct TCGplayer Publication Review</t>
  </si>
  <si>
    <t>ACT-101; ACT-119; ACT-120; ACT-121</t>
  </si>
  <si>
    <t>Publication review can proceed once public-facing artifacts exist; it does not logically need to wait for technical review.</t>
  </si>
  <si>
    <t>Publication review completed. Repository contents, source-material classification, notebook hygiene, ignore rules, public visibility, README presentation, and website-to-GitHub technical evidence link reviewed. Public repository and website link independently verified as accessible. No unresolved publication issues identified.</t>
  </si>
  <si>
    <t>ACT-124</t>
  </si>
  <si>
    <t>Approve TCGplayer Flagship Case Study</t>
  </si>
  <si>
    <t>ACT-122; ACT-123</t>
  </si>
  <si>
    <t>Flagship approval requires both technical and publication review to be complete.</t>
  </si>
  <si>
    <t>TCGplayer flagship case study formally approved for Release 1 following successful technical and publication reviews. Website case study, public GitHub repository, reproducible Python implementation, reconstruction notebook, validation evidence, and published outputs accepted as the approved flagship artifact.</t>
  </si>
  <si>
    <t>ACT-125</t>
  </si>
  <si>
    <t>1.4.3</t>
  </si>
  <si>
    <t>Assemble IMF Project Materials</t>
  </si>
  <si>
    <t>IMF reconstruction begins after inclusion in the approved reconstruction set.</t>
  </si>
  <si>
    <t>SQL Development</t>
  </si>
  <si>
    <t>ACT-126</t>
  </si>
  <si>
    <t>Reconstruct IMF Project Context and Objective</t>
  </si>
  <si>
    <t>Context reconstruction depends on available source materials.</t>
  </si>
  <si>
    <t>Preserve assignment scope versus independent contribution.</t>
  </si>
  <si>
    <t>ACT-127</t>
  </si>
  <si>
    <t>Reconstruct IMF Data Pipeline</t>
  </si>
  <si>
    <t>ACT-125; ACT-126</t>
  </si>
  <si>
    <t>Data-pipeline reconstruction requires source material and understanding of the original analytical context.</t>
  </si>
  <si>
    <t>Existing materials should reduce effort, but exact state is not yet known.</t>
  </si>
  <si>
    <t>ACT-128</t>
  </si>
  <si>
    <t>Reconstruct Representative IMF SQL</t>
  </si>
  <si>
    <t>SQL reconstruction requires sufficient understanding of the original data model and relationships.</t>
  </si>
  <si>
    <t>Includes meaningful SQL refresh rather than merely recovering old queries.</t>
  </si>
  <si>
    <t>ACT-129</t>
  </si>
  <si>
    <t>Reconstruct IMF Dashboard Evidence</t>
  </si>
  <si>
    <t>ACT-125; ACT-127</t>
  </si>
  <si>
    <t>Dashboard evidence can be recovered/rebuilt after project structure and data relationships are understood.</t>
  </si>
  <si>
    <t>Reuse existing Tableau/Looker artifacts where available.</t>
  </si>
  <si>
    <t>ACT-130</t>
  </si>
  <si>
    <t>Validate IMF Analytical Results</t>
  </si>
  <si>
    <t>ACT-128; ACT-129</t>
  </si>
  <si>
    <t>Analytical validation requires reconstructed SQL and dashboard evidence.</t>
  </si>
  <si>
    <t>Verify representative outputs; do not recreate unsupported historical claims.</t>
  </si>
  <si>
    <t>ACT-131</t>
  </si>
  <si>
    <t>Build IMF Repository and Documentation</t>
  </si>
  <si>
    <t>ACT-086; ACT-094; ACT-101; ACT-127; ACT-128; ACT-129; ACT-130</t>
  </si>
  <si>
    <t>Final repository requires approved standards and sufficiently reconstructed/validated technical evidence.</t>
  </si>
  <si>
    <t>Reusable standards reduce setup overhead.</t>
  </si>
  <si>
    <t>ACT-132</t>
  </si>
  <si>
    <t>Develop IMF Case Study</t>
  </si>
  <si>
    <t>ACT-058; ACT-126; ACT-130; ACT-131</t>
  </si>
  <si>
    <t>Case study requires context, validated findings, and technical evidence.</t>
  </si>
  <si>
    <t>ACT-133</t>
  </si>
  <si>
    <t>Approve IMF Portfolio Project</t>
  </si>
  <si>
    <t>ACT-131; ACT-132</t>
  </si>
  <si>
    <t>Project approval follows completion of technical evidence and case-study presentation.</t>
  </si>
  <si>
    <t>ACT-134</t>
  </si>
  <si>
    <t>1.4.4</t>
  </si>
  <si>
    <t>Assemble Residential Property Project Materials</t>
  </si>
  <si>
    <t>Residential Property reconstruction begins after inclusion in the approved reconstruction set.</t>
  </si>
  <si>
    <t>Existing coursework materials expected.</t>
  </si>
  <si>
    <t>Python Development</t>
  </si>
  <si>
    <t>ACT-135</t>
  </si>
  <si>
    <t>Reconstruct Residential Property Project Context</t>
  </si>
  <si>
    <t>Project context depends on the recovered source materials.</t>
  </si>
  <si>
    <t>Preserve KDD and academic provenance.</t>
  </si>
  <si>
    <t>ACT-136</t>
  </si>
  <si>
    <t>Reconstruct Data Preparation Workflow</t>
  </si>
  <si>
    <t>ACT-134; ACT-135</t>
  </si>
  <si>
    <t>Data-preparation reconstruction requires source materials and analytical context.</t>
  </si>
  <si>
    <t>Includes Python refresh and understanding original preprocessing decisions.</t>
  </si>
  <si>
    <t>ACT-137</t>
  </si>
  <si>
    <t>Reconstruct Modeling Workflow</t>
  </si>
  <si>
    <t>Modeling reconstruction follows sufficient understanding/preparation of the dataset.</t>
  </si>
  <si>
    <t>Includes scikit-learn/modeling refresh.</t>
  </si>
  <si>
    <t>ACT-138</t>
  </si>
  <si>
    <t>Reconstruct Model Evaluation</t>
  </si>
  <si>
    <t>Model evaluation requires a reconstructed modeling workflow.</t>
  </si>
  <si>
    <t>Recover/reproduce appropriate metrics.</t>
  </si>
  <si>
    <t>ACT-139</t>
  </si>
  <si>
    <t>Document Residential Property Methodology and Limitations</t>
  </si>
  <si>
    <t>ACT-135; ACT-136; ACT-137; ACT-138</t>
  </si>
  <si>
    <t>Full methodology/limitations documentation requires understanding the entire analytical process.</t>
  </si>
  <si>
    <t>Explicitly distinguish analytics from medical conclusions.</t>
  </si>
  <si>
    <t>ACT-140</t>
  </si>
  <si>
    <t>Build Residential Property Repository</t>
  </si>
  <si>
    <t>ACT-086; ACT-094; ACT-101; ACT-136; ACT-137; ACT-138; ACT-139</t>
  </si>
  <si>
    <t>Repository build follows approved standards and reconstructed evidence.</t>
  </si>
  <si>
    <t>Reuse project standards.</t>
  </si>
  <si>
    <t>ACT-141</t>
  </si>
  <si>
    <t>Develop Residential Property Case Study</t>
  </si>
  <si>
    <t>ACT-058; ACT-135; ACT-138; ACT-139; ACT-140</t>
  </si>
  <si>
    <t>Case study requires context, validated model evidence, limitations, and technical support.</t>
  </si>
  <si>
    <t>ACT-142</t>
  </si>
  <si>
    <t>Approve Residential Property Portfolio Project</t>
  </si>
  <si>
    <t>ACT-140; ACT-141</t>
  </si>
  <si>
    <t>Approval follows completion of technical/project evidence and case study.</t>
  </si>
  <si>
    <t>ACT-143</t>
  </si>
  <si>
    <t>1.4.5</t>
  </si>
  <si>
    <t>Assemble Horizon Line Source Materials</t>
  </si>
  <si>
    <t>Horizon Line reconstruction begins after inclusion in the approved project set.</t>
  </si>
  <si>
    <r>
      <t xml:space="preserve">Business evidence may be spread across multiple historical sources. </t>
    </r>
    <r>
      <rPr>
        <b/>
        <sz val="11"/>
        <color theme="1"/>
        <rFont val="Aptos Narrow"/>
        <family val="2"/>
      </rPr>
      <t>Go/No-Go assessment performed; No-Go decision</t>
    </r>
  </si>
  <si>
    <t>ACT-144</t>
  </si>
  <si>
    <t>Define Horizon Line Analytical Questions</t>
  </si>
  <si>
    <t>Analytical questions should be selected based on what evidence is actually available.</t>
  </si>
  <si>
    <t>Focus on a small set of high-value business questions.</t>
  </si>
  <si>
    <t>De-scoped</t>
  </si>
  <si>
    <t>ACT-145</t>
  </si>
  <si>
    <t>Prepare Horizon Line Analytical Dataset</t>
  </si>
  <si>
    <t>ACT-143; ACT-144; ACT-101</t>
  </si>
  <si>
    <t>Dataset preparation requires known questions, available source material, and applicable publication standards.</t>
  </si>
  <si>
    <t>5 hr</t>
  </si>
  <si>
    <t>Likely substantial cleaning/consolidation effort.</t>
  </si>
  <si>
    <t>ACT-146</t>
  </si>
  <si>
    <t>Define Horizon Line KPIs</t>
  </si>
  <si>
    <t>ACT-144; ACT-145</t>
  </si>
  <si>
    <t>KPI definitions should reflect selected analytical questions and available prepared data.</t>
  </si>
  <si>
    <t>Use only metrics supported by evidence.</t>
  </si>
  <si>
    <t>ACT-147</t>
  </si>
  <si>
    <t>Conduct Horizon Line Operational Analysis</t>
  </si>
  <si>
    <t>ACT-145; ACT-146</t>
  </si>
  <si>
    <t>Operational analysis requires prepared data and defined KPIs.</t>
  </si>
  <si>
    <t>Includes analytical refresh and exploration.</t>
  </si>
  <si>
    <t>ACT-148</t>
  </si>
  <si>
    <t>Develop Horizon Line Analytical Outputs</t>
  </si>
  <si>
    <t>Charts/tables/dashboard outputs derive from completed analysis.</t>
  </si>
  <si>
    <t>Tool determined by analytical need.</t>
  </si>
  <si>
    <t>ACT-149</t>
  </si>
  <si>
    <t>Validate Horizon Line Results and Claims</t>
  </si>
  <si>
    <t>ACT-146; ACT-147; ACT-148</t>
  </si>
  <si>
    <t>Performance claims and findings must be checked against calculations and available evidence.</t>
  </si>
  <si>
    <t>Particularly important for resume-linked metrics.</t>
  </si>
  <si>
    <t>ACT-150</t>
  </si>
  <si>
    <t>Build Horizon Line Repository / Evidence Package</t>
  </si>
  <si>
    <t>ACT-086; ACT-094; ACT-101; ACT-145; ACT-148; ACT-149</t>
  </si>
  <si>
    <t>Final evidence package requires approved standards and validated outputs.</t>
  </si>
  <si>
    <t>Raw business data may remain private.</t>
  </si>
  <si>
    <t>ACT-151</t>
  </si>
  <si>
    <t>Develop Horizon Line Case Study</t>
  </si>
  <si>
    <t>ACT-058; ACT-144; ACT-149; ACT-150</t>
  </si>
  <si>
    <t>Case study requires analytical question, validated results, technical evidence, and standard structure.</t>
  </si>
  <si>
    <t>Strong PM/operations/analytics crossover project.</t>
  </si>
  <si>
    <t>ACT-152</t>
  </si>
  <si>
    <t>Approve Horizon Line Portfolio Project</t>
  </si>
  <si>
    <t>ACT-150; ACT-151</t>
  </si>
  <si>
    <t>Project approval follows evidence-package and case-study completion.</t>
  </si>
  <si>
    <t>ACT-153</t>
  </si>
  <si>
    <t>1.4.6</t>
  </si>
  <si>
    <t>Review Additional Coursework Candidates</t>
  </si>
  <si>
    <t>Additional-coursework review follows establishment of the initial project reconstruction priorities.</t>
  </si>
  <si>
    <t>Avoid publishing redundant projects.</t>
  </si>
  <si>
    <t>ACT-154</t>
  </si>
  <si>
    <t>Select Additional Coursework for Reconstruction</t>
  </si>
  <si>
    <t>ACT-153; ACT-106; ACT-107</t>
  </si>
  <si>
    <t>Selection should reflect career value and reconstruction effort.</t>
  </si>
  <si>
    <t>Selection milestone.</t>
  </si>
  <si>
    <t>Deferred</t>
  </si>
  <si>
    <t>Release 3</t>
  </si>
  <si>
    <t>ACT-155</t>
  </si>
  <si>
    <t>Reconstruct Selected Additional Coursework</t>
  </si>
  <si>
    <t>ACT-154; ACT-086; ACT-094; ACT-101</t>
  </si>
  <si>
    <t>Reconstruction begins only after project selection and reusable standards are available.</t>
  </si>
  <si>
    <t>10 hr / selected project</t>
  </si>
  <si>
    <t>Rolling-wave planning placeholder; refine individually after projects are selected.</t>
  </si>
  <si>
    <t>ACT-156</t>
  </si>
  <si>
    <t>Validate and Approve Additional Coursework Projects</t>
  </si>
  <si>
    <t>Approval follows reconstruction of each selected additional project.</t>
  </si>
  <si>
    <t>May represent multiple future approval milestones.</t>
  </si>
  <si>
    <t>ACT-157</t>
  </si>
  <si>
    <t>1.5.1</t>
  </si>
  <si>
    <t>Select SQL Platform</t>
  </si>
  <si>
    <t>Platform selection should follow establishment of the reusable repository standard so the technical environment can fit the portfolio structure.</t>
  </si>
  <si>
    <t>Includes light build-vs-buy/tool comparison; prioritize portability and ease of replacement.</t>
  </si>
  <si>
    <t>ACT-158</t>
  </si>
  <si>
    <t>Select SQL Project Dataset</t>
  </si>
  <si>
    <t>Dataset selection should align with the capabilities and constraints of the selected SQL platform.</t>
  </si>
  <si>
    <r>
      <t>Corrected:</t>
    </r>
    <r>
      <rPr>
        <sz val="11"/>
        <color theme="1"/>
        <rFont val="Calibri"/>
        <family val="2"/>
        <scheme val="minor"/>
      </rPr>
      <t xml:space="preserve"> removed ACT-106; SQL project development should not depend on existing-project career-relevance assessment.</t>
    </r>
  </si>
  <si>
    <t>ACT-159</t>
  </si>
  <si>
    <t>Document SQL Business Context</t>
  </si>
  <si>
    <t>Business questions and project framing require a selected dataset.</t>
  </si>
  <si>
    <t>Define problem, user/stakeholder perspective, and analytical purpose.</t>
  </si>
  <si>
    <t>ACT-160</t>
  </si>
  <si>
    <t>Define SQL Data Schema</t>
  </si>
  <si>
    <t>Schema design requires understanding the selected data and business context.</t>
  </si>
  <si>
    <t>Includes relational-design refresh where useful.</t>
  </si>
  <si>
    <t>ACT-161</t>
  </si>
  <si>
    <t>Prepare and Load SQL Data</t>
  </si>
  <si>
    <t>ACT-160; ACT-101</t>
  </si>
  <si>
    <t>Data must be structured for the defined schema and comply with approved public-data standards before portfolio use.</t>
  </si>
  <si>
    <t>Includes cleaning/import troubleshooting as needed.</t>
  </si>
  <si>
    <t>ACT-162</t>
  </si>
  <si>
    <t>Validate SQL Environment and Data</t>
  </si>
  <si>
    <t>Environment and loaded data can be validated only after the dataset has been prepared and loaded.</t>
  </si>
  <si>
    <t>BigQuery reconstruction environment and recovered IMF dataset validated. The cleaned wide dataset loaded successfully with 9,776 records and 353 fields, including populated 2020–2023 annual observations. Query validation of Gold reserves at national valuation reproduced the country-level pattern shown in the original 2025 coursework, including Germany, Italy, France, and Russia among leading individual economies. Validation also confirmed that IMF aggregate and institutional records coexist with country records, supporting the established entity-classification control for PPAD-enhanced analysis.</t>
  </si>
  <si>
    <t>ACT-163</t>
  </si>
  <si>
    <t>Approve SQL Project Foundation</t>
  </si>
  <si>
    <t>Foundation is approved after environment, schema, and loaded data are proven usable.</t>
  </si>
  <si>
    <t>Milestone. SQL project foundation approved. BigQuery is established as the analytical platform, the recovered IMF reserve dataset is loaded and validated, the analytical schema and historical pipeline are documented, and the reconstruction can proceed to controlled SQL development. Original-coursework evidence and 2026 PPAD enhancements remain explicitly separated.</t>
  </si>
  <si>
    <t>ACT-164</t>
  </si>
  <si>
    <t>1.5.2</t>
  </si>
  <si>
    <t>Define Foundational SQL Business Questions</t>
  </si>
  <si>
    <t>Foundational query work should begin from a validated data environment and meaningful business questions.</t>
  </si>
  <si>
    <t>Keep questions practical rather than syntax-only exercises.</t>
  </si>
  <si>
    <t>ACT-165</t>
  </si>
  <si>
    <t>Develop Foundational SELECT Queries</t>
  </si>
  <si>
    <t>Basic query development follows definition of the business questions to be answered.</t>
  </si>
  <si>
    <t>Deliberate SQL refresh: SELECT, WHERE, ORDER BY, aliases, filtering, NULL handling.</t>
  </si>
  <si>
    <t>ACT-166</t>
  </si>
  <si>
    <t>Develop Aggregate Queries</t>
  </si>
  <si>
    <t>Aggregate work builds on basic query selection/filtering concepts.</t>
  </si>
  <si>
    <t>GROUP BY, HAVING, COUNT/SUM/AVG/MIN/MAX; include independent practice.</t>
  </si>
  <si>
    <t>ACT-167</t>
  </si>
  <si>
    <t>Develop Conditional Queries</t>
  </si>
  <si>
    <t>Conditional logic builds on basic query construction but can proceed independently from aggregate-query development.</t>
  </si>
  <si>
    <t>CASE, conditional classification, business-rule translation.</t>
  </si>
  <si>
    <t>ACT-168</t>
  </si>
  <si>
    <t>Validate Foundational SQL</t>
  </si>
  <si>
    <t>ACT-166; ACT-167</t>
  </si>
  <si>
    <t>Foundational validation requires completion of the principal aggregate and conditional query work; ACT-165 is already implied.</t>
  </si>
  <si>
    <r>
      <t>Normalized:</t>
    </r>
    <r>
      <rPr>
        <sz val="11"/>
        <color theme="1"/>
        <rFont val="Calibri"/>
        <family val="2"/>
        <scheme val="minor"/>
      </rPr>
      <t xml:space="preserve"> removed redundant direct ACT-165 predecessor.</t>
    </r>
  </si>
  <si>
    <t>ACT-169</t>
  </si>
  <si>
    <t>Document Foundational SQL Findings</t>
  </si>
  <si>
    <t>Findings should be documented only after the underlying foundational queries have been validated.</t>
  </si>
  <si>
    <t>Translate query output into business language.</t>
  </si>
  <si>
    <t>ACT-170</t>
  </si>
  <si>
    <t>1.5.3</t>
  </si>
  <si>
    <t>Define Multi-Table Business Questions</t>
  </si>
  <si>
    <t>Multi-table questions require a validated relational foundation but do not need foundational findings to be complete.</t>
  </si>
  <si>
    <r>
      <t>Normalized:</t>
    </r>
    <r>
      <rPr>
        <sz val="11"/>
        <color theme="1"/>
        <rFont val="Calibri"/>
        <family val="2"/>
        <scheme val="minor"/>
      </rPr>
      <t xml:space="preserve"> ACT-160 removed as redundant because ACT-163 already includes foundation validation.</t>
    </r>
  </si>
  <si>
    <t>ACT-171</t>
  </si>
  <si>
    <t>Develop JOIN Queries</t>
  </si>
  <si>
    <t>JOIN practice begins from defined multi-table business questions.</t>
  </si>
  <si>
    <t>8 hr</t>
  </si>
  <si>
    <t>Major learning block: INNER/LEFT joins, keys, duplicates, cardinality, validation.</t>
  </si>
  <si>
    <t>ACT-172</t>
  </si>
  <si>
    <t>Develop Subquery Examples</t>
  </si>
  <si>
    <t>Subqueries require the multi-table/business-question context but do not logically require JOIN completion.</t>
  </si>
  <si>
    <r>
      <t>Corrected:</t>
    </r>
    <r>
      <rPr>
        <sz val="11"/>
        <color theme="1"/>
        <rFont val="Calibri"/>
        <family val="2"/>
        <scheme val="minor"/>
      </rPr>
      <t xml:space="preserve"> removed false dependency on ACT-171; concepts can be learned in parallel logically.</t>
    </r>
  </si>
  <si>
    <t>ACT-173</t>
  </si>
  <si>
    <t>Develop CTE Examples</t>
  </si>
  <si>
    <t>CTE development follows defined analytical questions but does not logically require completed JOIN work.</t>
  </si>
  <si>
    <r>
      <t>Corrected:</t>
    </r>
    <r>
      <rPr>
        <sz val="11"/>
        <color theme="1"/>
        <rFont val="Calibri"/>
        <family val="2"/>
        <scheme val="minor"/>
      </rPr>
      <t xml:space="preserve"> removed false dependency on ACT-171.</t>
    </r>
  </si>
  <si>
    <t>ACT-174</t>
  </si>
  <si>
    <t>Develop Data Quality and Exception Queries</t>
  </si>
  <si>
    <t>Exception-query design requires understanding the dataset and analytical questions; loaded-data dependencies are already satisfied through the validated foundation.</t>
  </si>
  <si>
    <t>Missing values, duplicates, invalid relationships, range checks, reconciliation.</t>
  </si>
  <si>
    <t>ACT-175</t>
  </si>
  <si>
    <t>Validate Intermediate SQL</t>
  </si>
  <si>
    <t>ACT-171; ACT-172; ACT-173; ACT-174</t>
  </si>
  <si>
    <t>Intermediate validation requires the major JOIN, subquery, CTE, and exception-query work to exist.</t>
  </si>
  <si>
    <t>Compare results across alternate query methods where useful.</t>
  </si>
  <si>
    <t>ACT-176</t>
  </si>
  <si>
    <t>Document Intermediate SQL Findings</t>
  </si>
  <si>
    <t>Intermediate findings follow validation of the underlying SQL.</t>
  </si>
  <si>
    <t>Emphasize what the queries reveal, not just syntax used.</t>
  </si>
  <si>
    <t>ACT-177</t>
  </si>
  <si>
    <t>1.5.4</t>
  </si>
  <si>
    <t>Define Advanced Analytical Questions</t>
  </si>
  <si>
    <t>ACT-169; ACT-176</t>
  </si>
  <si>
    <t>Advanced questions should build on understanding gained from both foundational and intermediate analysis.</t>
  </si>
  <si>
    <t>Focus on decision-support value.</t>
  </si>
  <si>
    <t>ACT-178</t>
  </si>
  <si>
    <t>Develop Window Function Queries</t>
  </si>
  <si>
    <t>Window-function work requires advanced analytical questions and a sufficiently mature data understanding.</t>
  </si>
  <si>
    <t>Major learning block: PARTITION BY, ORDER BY, ranking, running totals, LAG/LEAD.</t>
  </si>
  <si>
    <t>ACT-179</t>
  </si>
  <si>
    <t>Develop Advanced Aggregation Queries</t>
  </si>
  <si>
    <t>Advanced aggregation can be developed from the analytical questions without requiring completion of window functions first.</t>
  </si>
  <si>
    <r>
      <t>Corrected:</t>
    </r>
    <r>
      <rPr>
        <sz val="11"/>
        <color theme="1"/>
        <rFont val="Calibri"/>
        <family val="2"/>
        <scheme val="minor"/>
      </rPr>
      <t xml:space="preserve"> removed false sequential dependency on ACT-178.</t>
    </r>
  </si>
  <si>
    <t>ACT-180</t>
  </si>
  <si>
    <t>Develop KPI Queries</t>
  </si>
  <si>
    <t>ACT-177; ACT-179</t>
  </si>
  <si>
    <t>KPI query development requires defined advanced questions and appropriate aggregation logic.</t>
  </si>
  <si>
    <t>Build business-relevant KPIs, not syntax demonstrations.</t>
  </si>
  <si>
    <t>ACT-181</t>
  </si>
  <si>
    <t>Develop Decision-Support Queries</t>
  </si>
  <si>
    <t>ACT-178; ACT-180</t>
  </si>
  <si>
    <t>Decision-support queries should integrate the advanced capabilities developed through window-function and KPI work.</t>
  </si>
  <si>
    <t>ACT-179 is transitively satisfied through ACT-180.</t>
  </si>
  <si>
    <t>ACT-182</t>
  </si>
  <si>
    <t>Validate Advanced SQL</t>
  </si>
  <si>
    <t>Completion of decision-support query development implies completion of its advanced prerequisites; final validation follows integrated advanced query work.</t>
  </si>
  <si>
    <r>
      <t>Normalized:</t>
    </r>
    <r>
      <rPr>
        <sz val="11"/>
        <color theme="1"/>
        <rFont val="Calibri"/>
        <family val="2"/>
        <scheme val="minor"/>
      </rPr>
      <t xml:space="preserve"> removed transitive predecessor clutter.</t>
    </r>
  </si>
  <si>
    <t>ACT-183</t>
  </si>
  <si>
    <t>Document SQL Recommendations</t>
  </si>
  <si>
    <t>Recommendations must follow validation of the advanced analytical outputs.</t>
  </si>
  <si>
    <t>Convert analysis into actionable business interpretation.</t>
  </si>
  <si>
    <t>ACT-184</t>
  </si>
  <si>
    <t>1.5.5</t>
  </si>
  <si>
    <t>Select Representative Portfolio Queries</t>
  </si>
  <si>
    <t>ACT-168; ACT-175; ACT-182</t>
  </si>
  <si>
    <t>Portfolio selection should draw from validated foundational, intermediate, and advanced SQL evidence.</t>
  </si>
  <si>
    <t>Favor representative breadth over dumping every query.</t>
  </si>
  <si>
    <t>ACT-185</t>
  </si>
  <si>
    <t>Document SQL Portfolio Project</t>
  </si>
  <si>
    <t>ACT-169; ACT-176; ACT-183; ACT-184</t>
  </si>
  <si>
    <t>Portfolio documentation requires findings from each skill level plus the selected representative query set.</t>
  </si>
  <si>
    <t>Explain context, methodology, SQL progression, findings, and limitations.</t>
  </si>
  <si>
    <t>ACT-186</t>
  </si>
  <si>
    <t>Build SQL Repository</t>
  </si>
  <si>
    <t>ACT-086; ACT-094; ACT-101; ACT-185</t>
  </si>
  <si>
    <t>Final repository requires approved repository, technical, and public-data standards plus completed project documentation.</t>
  </si>
  <si>
    <r>
      <t>Normalized:</t>
    </r>
    <r>
      <rPr>
        <sz val="11"/>
        <color theme="1"/>
        <rFont val="Calibri"/>
        <family val="2"/>
        <scheme val="minor"/>
      </rPr>
      <t xml:space="preserve"> ACT-184 removed because it is already required by ACT-185.</t>
    </r>
  </si>
  <si>
    <t>ACT-187</t>
  </si>
  <si>
    <t>Conduct SQL Technical Review</t>
  </si>
  <si>
    <t>ACT-094; ACT-186</t>
  </si>
  <si>
    <t>Technical review requires approved technical standards and the completed repository.</t>
  </si>
  <si>
    <r>
      <t>Normalized:</t>
    </r>
    <r>
      <rPr>
        <sz val="11"/>
        <color theme="1"/>
        <rFont val="Calibri"/>
        <family val="2"/>
        <scheme val="minor"/>
      </rPr>
      <t xml:space="preserve"> ACT-090 removed because it is already upstream of ACT-094.</t>
    </r>
  </si>
  <si>
    <t>ACT-188</t>
  </si>
  <si>
    <t>Conduct SQL Publication Review</t>
  </si>
  <si>
    <t>ACT-101; ACT-186</t>
  </si>
  <si>
    <t>Publication review requires approved public-data standards and assembled public-facing artifacts. It does not need to wait for technical review.</t>
  </si>
  <si>
    <r>
      <t>Corrected:</t>
    </r>
    <r>
      <rPr>
        <sz val="11"/>
        <color theme="1"/>
        <rFont val="Calibri"/>
        <family val="2"/>
        <scheme val="minor"/>
      </rPr>
      <t xml:space="preserve"> ACT-187 removed; technical and publication reviews may proceed in parallel.</t>
    </r>
  </si>
  <si>
    <t>ACT-189</t>
  </si>
  <si>
    <t>Develop SQL Case Study</t>
  </si>
  <si>
    <t>ACT-058; ACT-183; ACT-185; ACT-186</t>
  </si>
  <si>
    <t>Case study requires the reusable case-study standard, validated recommendations, project documentation, and accessible technical evidence.</t>
  </si>
  <si>
    <t>Fits established 2–4 hour case-study assumption.</t>
  </si>
  <si>
    <t>ACT-190</t>
  </si>
  <si>
    <t>Approve SQL Portfolio Project</t>
  </si>
  <si>
    <t>ACT-187; ACT-188; ACT-189</t>
  </si>
  <si>
    <t>Final approval requires technical review, publication review, and completed case-study presentation.</t>
  </si>
  <si>
    <t>Portfolio-project milestone.</t>
  </si>
  <si>
    <t>ACT-191</t>
  </si>
  <si>
    <t>1.6.1</t>
  </si>
  <si>
    <t>Select Python Development Environment</t>
  </si>
  <si>
    <t>Environment selection should align with the approved reusable repository structure.</t>
  </si>
  <si>
    <t>Compare practical options such as local Jupyter/VS Code/cloud alternatives; portability favored.</t>
  </si>
  <si>
    <t>ACT-192</t>
  </si>
  <si>
    <t>Define Python Project Structure</t>
  </si>
  <si>
    <t>Python project structure should implement the approved Technical Project Standards.</t>
  </si>
  <si>
    <t>Reuse established standards rather than inventing a unique structure.</t>
  </si>
  <si>
    <t>ACT-193</t>
  </si>
  <si>
    <t>Define Notebook vs. Script Approach</t>
  </si>
  <si>
    <t>Execution format should reflect approved technical/project presentation standards.</t>
  </si>
  <si>
    <t>Establish when exploration belongs in notebooks versus reusable scripts/modules.</t>
  </si>
  <si>
    <t>ACT-194</t>
  </si>
  <si>
    <t>Define Python Dependency Management Approach</t>
  </si>
  <si>
    <t>Dependency handling should align with approved reproducibility standards.</t>
  </si>
  <si>
    <t>Requirements/environment approach appropriate for portfolio work.</t>
  </si>
  <si>
    <t>ACT-195</t>
  </si>
  <si>
    <t>Configure Python Project Environment</t>
  </si>
  <si>
    <t>ACT-191; ACT-192; ACT-193; ACT-194</t>
  </si>
  <si>
    <t>Configuration requires the selected environment plus project, execution, and dependency conventions.</t>
  </si>
  <si>
    <t>Includes setup/troubleshooting allowance.</t>
  </si>
  <si>
    <t>ACT-196</t>
  </si>
  <si>
    <t>Validate Python Execution Environment</t>
  </si>
  <si>
    <t>Environment can be validated only after configuration.</t>
  </si>
  <si>
    <t>Confirm packages, paths, notebooks/scripts, reproducibility, and basic execution.</t>
  </si>
  <si>
    <t>ACT-197</t>
  </si>
  <si>
    <t>Approve Python Project Foundation</t>
  </si>
  <si>
    <t>Foundation approval follows successful environment validation.</t>
  </si>
  <si>
    <t>ACT-198</t>
  </si>
  <si>
    <t>1.6.2</t>
  </si>
  <si>
    <t>Define Python Data Cleaning Use Case</t>
  </si>
  <si>
    <t>Cleaning project begins after the Python foundation is operational.</t>
  </si>
  <si>
    <r>
      <t>Corrected:</t>
    </r>
    <r>
      <rPr>
        <sz val="11"/>
        <color theme="1"/>
        <rFont val="Calibri"/>
        <family val="2"/>
        <scheme val="minor"/>
      </rPr>
      <t xml:space="preserve"> ACT-106 removed; new Python learning work does not depend on historical-project career assessment.</t>
    </r>
  </si>
  <si>
    <t>ACT-199</t>
  </si>
  <si>
    <t>Define Data Quality Requirements</t>
  </si>
  <si>
    <t>Quality requirements derive from the selected cleaning/business use case.</t>
  </si>
  <si>
    <t>Define missing values, duplicates, types, ranges, validity, and reconciliation expectations.</t>
  </si>
  <si>
    <t>ACT-200</t>
  </si>
  <si>
    <t>Profile Source Data</t>
  </si>
  <si>
    <t>Data profiling can begin once the dataset/use case is selected.</t>
  </si>
  <si>
    <t>3.5 hr</t>
  </si>
  <si>
    <t>Includes pandas refresh and deliberate inspection of distributions, nulls, duplicates, types, etc.</t>
  </si>
  <si>
    <t>ACT-201</t>
  </si>
  <si>
    <t>Develop Data Cleaning Workflow</t>
  </si>
  <si>
    <t>ACT-199; ACT-200</t>
  </si>
  <si>
    <t>Cleaning implementation requires both data-quality expectations and knowledge of actual source-data condition.</t>
  </si>
  <si>
    <t>Major learning block: pandas transformations, types, missing data, duplicates, normalization, functions, indexing.</t>
  </si>
  <si>
    <t>ACT-202</t>
  </si>
  <si>
    <t>Develop Data Validation Checks</t>
  </si>
  <si>
    <t>Validation logic derives from requirements and observed source-data characteristics.</t>
  </si>
  <si>
    <t>Build checks independently enough to reinforce Python logic rather than relying entirely on AI.</t>
  </si>
  <si>
    <t>ACT-203</t>
  </si>
  <si>
    <t>Develop Exception Reporting</t>
  </si>
  <si>
    <t>ACT-201; ACT-202</t>
  </si>
  <si>
    <t>Exception reporting requires both cleaning operations and validation rules to identify unresolved/problem records.</t>
  </si>
  <si>
    <t>Useful bridge between analytics and operational-quality work.</t>
  </si>
  <si>
    <t>ACT-204</t>
  </si>
  <si>
    <t>Validate Data Cleaning Workflow</t>
  </si>
  <si>
    <t>Final workflow validation follows completion of cleaning, validation checks, and exception reporting.</t>
  </si>
  <si>
    <r>
      <t>Normalized:</t>
    </r>
    <r>
      <rPr>
        <sz val="11"/>
        <color theme="1"/>
        <rFont val="Calibri"/>
        <family val="2"/>
        <scheme val="minor"/>
      </rPr>
      <t xml:space="preserve"> ACT-201/202 are transitively satisfied through ACT-203.</t>
    </r>
  </si>
  <si>
    <t>ACT-205</t>
  </si>
  <si>
    <t>Document Data Cleaning Findings</t>
  </si>
  <si>
    <t>Findings should be documented after workflow results are validated.</t>
  </si>
  <si>
    <t>Describe detected problems, corrections, exceptions, and resulting data quality.</t>
  </si>
  <si>
    <t>ACT-206</t>
  </si>
  <si>
    <t>Package Data Cleaning Portfolio Evidence</t>
  </si>
  <si>
    <t>ACT-101; ACT-205</t>
  </si>
  <si>
    <t>Public portfolio evidence requires validated findings and compliance with approved publication standards.</t>
  </si>
  <si>
    <r>
      <t>Normalized:</t>
    </r>
    <r>
      <rPr>
        <sz val="11"/>
        <color theme="1"/>
        <rFont val="Calibri"/>
        <family val="2"/>
        <scheme val="minor"/>
      </rPr>
      <t xml:space="preserve"> technical-standard and validation prerequisites are already upstream through the Python foundation/workflow.</t>
    </r>
  </si>
  <si>
    <t>ACT-207</t>
  </si>
  <si>
    <t>1.6.3</t>
  </si>
  <si>
    <t>Define KPI Automation Use Case</t>
  </si>
  <si>
    <t>KPI automation work begins from the approved Python foundation.</t>
  </si>
  <si>
    <r>
      <t>Corrected:</t>
    </r>
    <r>
      <rPr>
        <sz val="11"/>
        <color theme="1"/>
        <rFont val="Calibri"/>
        <family val="2"/>
        <scheme val="minor"/>
      </rPr>
      <t xml:space="preserve"> ACT-106 removed.</t>
    </r>
  </si>
  <si>
    <t>ACT-208</t>
  </si>
  <si>
    <t>Define KPI and Reporting Requirements</t>
  </si>
  <si>
    <t>Automation requirements derive from the selected operational/business use case.</t>
  </si>
  <si>
    <t>Define inputs, calculations, output, frequency, and expected user value.</t>
  </si>
  <si>
    <t>ACT-209</t>
  </si>
  <si>
    <t>Develop KPI Calculations</t>
  </si>
  <si>
    <t>KPI calculation logic requires defined reporting requirements and business definitions.</t>
  </si>
  <si>
    <t>Includes Python/pandas refresh and validation of business logic.</t>
  </si>
  <si>
    <t>ACT-210</t>
  </si>
  <si>
    <t>Develop Automated Data Preparation</t>
  </si>
  <si>
    <t>Automated input preparation can be built once the reporting requirements and expected inputs are known.</t>
  </si>
  <si>
    <t>File ingestion, transformations, reusable functions, and repeatable preparation.</t>
  </si>
  <si>
    <t>ACT-211</t>
  </si>
  <si>
    <t>Develop Automated Report Output</t>
  </si>
  <si>
    <t>ACT-209; ACT-210</t>
  </si>
  <si>
    <t>Report generation requires prepared data plus completed KPI calculations.</t>
  </si>
  <si>
    <t>Output could be CSV/Excel/report/table/visual artifact depending on final use case.</t>
  </si>
  <si>
    <t>ACT-212</t>
  </si>
  <si>
    <t>Develop KPI Validation Controls</t>
  </si>
  <si>
    <t>Validation controls require implemented KPI calculations and automated preparation logic.</t>
  </si>
  <si>
    <r>
      <t>Normalized:</t>
    </r>
    <r>
      <rPr>
        <sz val="11"/>
        <color theme="1"/>
        <rFont val="Calibri"/>
        <family val="2"/>
        <scheme val="minor"/>
      </rPr>
      <t xml:space="preserve"> ACT-208 is transitively satisfied.</t>
    </r>
  </si>
  <si>
    <t>ACT-213</t>
  </si>
  <si>
    <t>Test KPI Automation Workflow</t>
  </si>
  <si>
    <t>ACT-211; ACT-212</t>
  </si>
  <si>
    <t>Integrated testing requires report output and validation controls to exist.</t>
  </si>
  <si>
    <t>Test representative normal and exception scenarios.</t>
  </si>
  <si>
    <t>ACT-214</t>
  </si>
  <si>
    <t>Measure Automation Benefit</t>
  </si>
  <si>
    <t>Time/quality benefit can be measured only after the workflow operates successfully.</t>
  </si>
  <si>
    <t>Compare manual versus automated process where practical.</t>
  </si>
  <si>
    <t>ACT-215</t>
  </si>
  <si>
    <t>Document KPI Automation Project</t>
  </si>
  <si>
    <t>Final documentation follows testing and measurement of demonstrated benefit.</t>
  </si>
  <si>
    <r>
      <t>Normalized:</t>
    </r>
    <r>
      <rPr>
        <sz val="11"/>
        <color theme="1"/>
        <rFont val="Calibri"/>
        <family val="2"/>
        <scheme val="minor"/>
      </rPr>
      <t xml:space="preserve"> ACT-213 is transitively satisfied through ACT-214.</t>
    </r>
  </si>
  <si>
    <t>ACT-216</t>
  </si>
  <si>
    <t>Approve KPI Automation Project</t>
  </si>
  <si>
    <t>ACT-101; ACT-215</t>
  </si>
  <si>
    <t>Approval requires completed project documentation and compliance with approved public-artifact standards.</t>
  </si>
  <si>
    <t>Milestone. Technical-standard requirements are already upstream through ACT-197.</t>
  </si>
  <si>
    <t>ACT-217</t>
  </si>
  <si>
    <t>1.6.4</t>
  </si>
  <si>
    <t>Select Predictive Analytics Use Case</t>
  </si>
  <si>
    <t>Predictive work begins from the approved Python foundation and should not depend on reconstruction prioritization.</t>
  </si>
  <si>
    <r>
      <t>Corrected:</t>
    </r>
    <r>
      <rPr>
        <sz val="11"/>
        <color theme="1"/>
        <rFont val="Calibri"/>
        <family val="2"/>
        <scheme val="minor"/>
      </rPr>
      <t xml:space="preserve"> ACT-106 removed. Favor a business-relevant problem of manageable scope.</t>
    </r>
  </si>
  <si>
    <t>ACT-218</t>
  </si>
  <si>
    <t>Define Prediction Objective and Success Criteria</t>
  </si>
  <si>
    <t>Modeling requires a clearly defined prediction objective, target, and evaluation criteria.</t>
  </si>
  <si>
    <t>Establish business question before selecting models.</t>
  </si>
  <si>
    <t>ACT-219</t>
  </si>
  <si>
    <t>Prepare Modeling Dataset</t>
  </si>
  <si>
    <t>Dataset preparation must align with the target variable, features, and defined modeling objective.</t>
  </si>
  <si>
    <t>7 hr</t>
  </si>
  <si>
    <t>Significant Python/data-preparation refresh expected.</t>
  </si>
  <si>
    <t>ACT-220</t>
  </si>
  <si>
    <t>Develop Baseline Model</t>
  </si>
  <si>
    <t>Baseline modeling requires a usable prepared dataset.</t>
  </si>
  <si>
    <t>Includes train/test workflow and deliberate scikit-learn refresh.</t>
  </si>
  <si>
    <t>ACT-221</t>
  </si>
  <si>
    <t>Develop Candidate Models</t>
  </si>
  <si>
    <t>Candidate-model work builds on an established baseline and functioning modeling pipeline.</t>
  </si>
  <si>
    <t>10 hr</t>
  </si>
  <si>
    <t>Largest learning block; emphasize understanding model differences over maximizing model count.</t>
  </si>
  <si>
    <t>ACT-222</t>
  </si>
  <si>
    <t>Evaluate Model Performance</t>
  </si>
  <si>
    <t>Comparative evaluation follows development of candidate models; baseline is already included upstream.</t>
  </si>
  <si>
    <r>
      <t>Normalized:</t>
    </r>
    <r>
      <rPr>
        <sz val="11"/>
        <color theme="1"/>
        <rFont val="Calibri"/>
        <family val="2"/>
        <scheme val="minor"/>
      </rPr>
      <t xml:space="preserve"> redundant ACT-220 predecessor removed.</t>
    </r>
  </si>
  <si>
    <t>ACT-223</t>
  </si>
  <si>
    <t>Interpret Model Results</t>
  </si>
  <si>
    <t>Interpretation follows validated model-performance evaluation.</t>
  </si>
  <si>
    <t>Explain important drivers, performance tradeoffs, and limitations without overstating conclusions.</t>
  </si>
  <si>
    <t>ACT-224</t>
  </si>
  <si>
    <t>Develop Business Recommendation</t>
  </si>
  <si>
    <t>Recommendations must derive from interpreted analytical results rather than model accuracy alone.</t>
  </si>
  <si>
    <t>Translate modeling output into a decision-oriented conclusion.</t>
  </si>
  <si>
    <t>ACT-225</t>
  </si>
  <si>
    <t>Document Predictive Methodology and Limitations</t>
  </si>
  <si>
    <t>Final methodology/limitations documentation should reflect the complete modeling process, interpretation, and recommendation.</t>
  </si>
  <si>
    <r>
      <t>Normalized:</t>
    </r>
    <r>
      <rPr>
        <sz val="11"/>
        <color theme="1"/>
        <rFont val="Calibri"/>
        <family val="2"/>
        <scheme val="minor"/>
      </rPr>
      <t xml:space="preserve"> preceding modeling chain is transitively represented through ACT-224.</t>
    </r>
  </si>
  <si>
    <t>ACT-226</t>
  </si>
  <si>
    <t>Build Predictive Analytics Repository</t>
  </si>
  <si>
    <t>ACT-086; ACT-094; ACT-101; ACT-225</t>
  </si>
  <si>
    <t>Public repository requires approved repository/technical/public standards and completed modeling methodology/evidence.</t>
  </si>
  <si>
    <t>Removed redundant direct dataset/model predecessors.</t>
  </si>
  <si>
    <t>ACT-227</t>
  </si>
  <si>
    <t>Conduct Predictive Analytics Technical Review</t>
  </si>
  <si>
    <t>ACT-094; ACT-226</t>
  </si>
  <si>
    <t>Technical review requires completed repository evaluated against approved technical standards.</t>
  </si>
  <si>
    <r>
      <t>Normalized:</t>
    </r>
    <r>
      <rPr>
        <sz val="11"/>
        <color theme="1"/>
        <rFont val="Calibri"/>
        <family val="2"/>
        <scheme val="minor"/>
      </rPr>
      <t xml:space="preserve"> ACT-090 is upstream of ACT-094.</t>
    </r>
  </si>
  <si>
    <t>ACT-228</t>
  </si>
  <si>
    <t>Develop Predictive Analytics Case Study</t>
  </si>
  <si>
    <t>ACT-058; ACT-226</t>
  </si>
  <si>
    <t>Case study requires the approved reusable case-study structure plus complete technical/project evidence.</t>
  </si>
  <si>
    <r>
      <t>Corrected/normalized:</t>
    </r>
    <r>
      <rPr>
        <sz val="11"/>
        <color theme="1"/>
        <rFont val="Calibri"/>
        <family val="2"/>
        <scheme val="minor"/>
      </rPr>
      <t xml:space="preserve"> does not need to wait for ACT-227; technical review and case-study preparation can proceed in parallel.</t>
    </r>
  </si>
  <si>
    <t>ACT-229</t>
  </si>
  <si>
    <t>Approve Predictive Analytics Portfolio Project</t>
  </si>
  <si>
    <t>ACT-227; ACT-228</t>
  </si>
  <si>
    <t>Final project approval requires completed technical review and case-study presentation.</t>
  </si>
  <si>
    <t>ACT-230</t>
  </si>
  <si>
    <t>1.7.1</t>
  </si>
  <si>
    <t>Inventory Historical Content</t>
  </si>
  <si>
    <t>Historical-content migration begins from the approved portfolio scope and publication objectives.</t>
  </si>
  <si>
    <t>Locate potentially useful papers, posts, reflections, project narratives, academic writing, and other reusable material.</t>
  </si>
  <si>
    <t>ACT-231</t>
  </si>
  <si>
    <t>Identify Content Sources</t>
  </si>
  <si>
    <t>Source identification follows the initial content inventory.</t>
  </si>
  <si>
    <t>Record where authoritative/original versions reside and whether supporting materials exist.</t>
  </si>
  <si>
    <t>ACT-232</t>
  </si>
  <si>
    <t>Classify Historical Content</t>
  </si>
  <si>
    <t>Content can be categorized once the inventory and corresponding sources are known.</t>
  </si>
  <si>
    <r>
      <t>Normalized:</t>
    </r>
    <r>
      <rPr>
        <sz val="11"/>
        <color theme="1"/>
        <rFont val="Calibri"/>
        <family val="2"/>
        <scheme val="minor"/>
      </rPr>
      <t xml:space="preserve"> ACT-230 is transitively satisfied through ACT-231.</t>
    </r>
  </si>
  <si>
    <t>ACT-233</t>
  </si>
  <si>
    <t>Document Content Provenance</t>
  </si>
  <si>
    <t>ACT-231; ACT-232</t>
  </si>
  <si>
    <t>Provenance requires knowledge of the source and sufficient classification to distinguish academic, professional, personal, or project-created material.</t>
  </si>
  <si>
    <t>Preserve course/project context and original authorship/collaboration boundaries.</t>
  </si>
  <si>
    <t>ACT-234</t>
  </si>
  <si>
    <t>Complete Historical Content Inventory</t>
  </si>
  <si>
    <t>Inventory completion follows identification, classification, and provenance documentation.</t>
  </si>
  <si>
    <r>
      <t>Normalized:</t>
    </r>
    <r>
      <rPr>
        <sz val="11"/>
        <color theme="1"/>
        <rFont val="Calibri"/>
        <family val="2"/>
        <scheme val="minor"/>
      </rPr>
      <t xml:space="preserve"> prior ACT-230/231/232 predecessors are already represented transitively. Milestone.</t>
    </r>
  </si>
  <si>
    <t>ACT-235</t>
  </si>
  <si>
    <t>1.7.2</t>
  </si>
  <si>
    <t>Assess Content Career Relevance</t>
  </si>
  <si>
    <t>Career-value assessment requires a complete candidate-content inventory.</t>
  </si>
  <si>
    <t>Favor material that reinforces PM, analytics, business, technical, or professional positioning.</t>
  </si>
  <si>
    <t>ACT-236</t>
  </si>
  <si>
    <t>Assess Content Quality</t>
  </si>
  <si>
    <t>Quality assessment requires the complete candidate set but can proceed independently from career-relevance scoring.</t>
  </si>
  <si>
    <t>Determine whether material should be reused, edited substantially, summarized, or rejected.</t>
  </si>
  <si>
    <t>ACT-237</t>
  </si>
  <si>
    <t>Assess Publication Risk</t>
  </si>
  <si>
    <t>ACT-234; ACT-095</t>
  </si>
  <si>
    <t>Publication-risk review requires the candidate inventory plus established public-artifact review criteria.</t>
  </si>
  <si>
    <t>Academic attribution, personal information, copyrighted material, outdated claims, and similar concerns.</t>
  </si>
  <si>
    <t>ACT-238</t>
  </si>
  <si>
    <t>Determine Content Disposition</t>
  </si>
  <si>
    <t>ACT-235; ACT-236; ACT-237</t>
  </si>
  <si>
    <t>Publish/revise/archive/reject decisions require relevance, quality, and publication-risk assessments.</t>
  </si>
  <si>
    <t>Historical-content migration will be selective rather than comprehensive. Recoverable Quiet Speculation articles from early 2014 will be prioritized where they materially support the Tapped Out / trading-card-business narrative and demonstrate relevant analytical or market thinking. Unrecoverable IO articles will not be reconstructed from memory solely to complete the historical archive. Recoverable content that does not provide sufficient professional or portfolio value may be archived or excluded.</t>
  </si>
  <si>
    <t>ACT-239</t>
  </si>
  <si>
    <t>Prioritize Historical Content Backlog</t>
  </si>
  <si>
    <t>Prioritization follows disposition decisions for the candidate content set.</t>
  </si>
  <si>
    <t>Highest career value and lowest reconstruction burden first.</t>
  </si>
  <si>
    <t>ACT-240</t>
  </si>
  <si>
    <t>Approve Initial Historical Content Set</t>
  </si>
  <si>
    <t>Initial migration set is approved after backlog prioritization.</t>
  </si>
  <si>
    <t>Milestone; establishes actual migration quantity.</t>
  </si>
  <si>
    <t>ACT-241</t>
  </si>
  <si>
    <t>1.7.3</t>
  </si>
  <si>
    <t>Prepare Historical Content for Publication</t>
  </si>
  <si>
    <t>Content editing can begin once the initial publication set is selected; it does not logically require the final website article layout.</t>
  </si>
  <si>
    <t>1.5 hr / item</t>
  </si>
  <si>
    <r>
      <t>Corrected:</t>
    </r>
    <r>
      <rPr>
        <sz val="11"/>
        <color theme="1"/>
        <rFont val="Calibri"/>
        <family val="2"/>
        <scheme val="minor"/>
      </rPr>
      <t xml:space="preserve"> ACT-064 removed. Includes cleanup, restructuring, updating obvious context, and professional presentation.</t>
    </r>
  </si>
  <si>
    <t>ACT-242</t>
  </si>
  <si>
    <t>Add Context and Attribution</t>
  </si>
  <si>
    <t>Context/attribution work requires the publication-ready draft to exist.</t>
  </si>
  <si>
    <t>0.5 hr / item</t>
  </si>
  <si>
    <t>Explain original purpose/date/course/project and distinguish original work from later revisions where relevant.</t>
  </si>
  <si>
    <t>ACT-243</t>
  </si>
  <si>
    <t>Conduct Final Content Publication Review</t>
  </si>
  <si>
    <t>ACT-101; ACT-242</t>
  </si>
  <si>
    <t>Final review requires approved public-data/publication standards and completed content/context preparation.</t>
  </si>
  <si>
    <r>
      <t>Normalized:</t>
    </r>
    <r>
      <rPr>
        <sz val="11"/>
        <color theme="1"/>
        <rFont val="Calibri"/>
        <family val="2"/>
        <scheme val="minor"/>
      </rPr>
      <t xml:space="preserve"> ACT-241 is transitively satisfied through ACT-242.</t>
    </r>
  </si>
  <si>
    <t>ACT-244</t>
  </si>
  <si>
    <t>Publish Historical Content</t>
  </si>
  <si>
    <t>ACT-063; ACT-064; ACT-243</t>
  </si>
  <si>
    <t>Publication requires the Journal landing capability, reusable article layout, and content that has passed final publication review.</t>
  </si>
  <si>
    <t>Template/framework should make publishing relatively lightweight.</t>
  </si>
  <si>
    <t>ACT-245</t>
  </si>
  <si>
    <t>Validate Published Historical Content</t>
  </si>
  <si>
    <t>Published content must exist before links, layout, attribution, formatting, and responsive behavior can be verified.</t>
  </si>
  <si>
    <t>0.25 hr / item</t>
  </si>
  <si>
    <t>Proportional QA.</t>
  </si>
  <si>
    <t>ACT-246</t>
  </si>
  <si>
    <t>Approve Historical Content Migration</t>
  </si>
  <si>
    <t>Migration approval follows validation of the authorized initial publication set.</t>
  </si>
  <si>
    <t>ACT-247</t>
  </si>
  <si>
    <t>1.8.1</t>
  </si>
  <si>
    <t>Confirm Release 1 Scope</t>
  </si>
  <si>
    <t>Release boundary derives from the approved project scope and MVP definition; confirmation should not wait for the Website or TCGplayer work to finish.</t>
  </si>
  <si>
    <r>
      <t>Corrected:</t>
    </r>
    <r>
      <rPr>
        <sz val="11"/>
        <color theme="1"/>
        <rFont val="Calibri"/>
        <family val="2"/>
        <scheme val="minor"/>
      </rPr>
      <t xml:space="preserve"> removed ACT-074 and ACT-124 as false predecessors. MVP/Release 1 is already defined upstream.</t>
    </r>
  </si>
  <si>
    <t>Release &amp; Deployment</t>
  </si>
  <si>
    <t>ACT-248</t>
  </si>
  <si>
    <t>Verify MVP Requirement Disposition</t>
  </si>
  <si>
    <t>ACT-249; ACT-250; ACT-251; ACT-252; ACT-253; ACT-254; ACT-255</t>
  </si>
  <si>
    <t>Final MVP requirements disposition requires evidence from each Release 1 readiness dimension.</t>
  </si>
  <si>
    <t>Business Requirements reviewed for Release 1 disposition. BR-002, BR-004, BR-005, BR-007, and BR-008 are satisfied. BR-001 and BR-003 are partially satisfied with dedicated SQL evidence intentionally deferred to post-MVP capability development. BR-006 is planned for completion following formal Release 1 acceptance through ACT-267–271. No Business Requirement remains without an explicit disposition. Stakeholder Requirements reviewed for Release 1 disposition. Core Sponsor, Project Manager, Product Owner, hiring-manager, recruiter, interviewer, technical-review, networking, and collaboration capabilities are satisfied or enabled by the Release 1 portfolio. SR-011 is partially satisfied with dedicated SQL evidence deferred to post-MVP development. SR-015 and SR-017 are intentionally deferred with academic-project and historical-content publication. SR-001 remains subject to ongoing post-release value evaluation. No Stakeholder Requirement remains without an explicit disposition. Functional Requirements reconciled against Release 1 implementation. FR-001–010, FR-012–013, FR-015–016, and FR-018 are complete. FR-011, FR-014, and FR-017 are intentionally deferred to post-MVP work based on SQL-project, academic-project, and Journal/Writing scope. No Functional Requirement remains without an explicit implementation disposition. Nonfunctional Requirements reconciled against Release 1 implementation. NFR-001–005 and NFR-007–012 are complete based on responsive, navigation, quality, privacy/security, traceability, documentation, accessibility, version-control, and professional-presentation validation. NFR-006 is partially satisfied through demonstrated reusable project architecture, with Journal/Writing extensibility intentionally deferred to post-MVP. No Nonfunctional Requirement remains without an explicit disposition. Business, stakeholder, functional, nonfunctional, and transition requirements reviewed for Release 1 disposition. Implemented requirements were reconciled to completed status, post-MVP requirements were explicitly deferred, conditional requirements were dispositioned where not applicable, and remaining portfolio-integration requirements are intentionally scheduled following Release 1 acceptance. No Release 1 requirement remains without an explicit disposition.</t>
  </si>
  <si>
    <t>ACT-249</t>
  </si>
  <si>
    <t>Verify Website Components</t>
  </si>
  <si>
    <t>ACT-247; ACT-074</t>
  </si>
  <si>
    <t>Release-specific website verification requires confirmed Release 1 scope and Website Quality readiness.</t>
  </si>
  <si>
    <t>Release 1 website components verified operational. Primary navigation destinations and approved TCGplayer flagship project confirmed accessible on the live site.</t>
  </si>
  <si>
    <t>ACT-250</t>
  </si>
  <si>
    <t>Verify Flagship Project Readiness</t>
  </si>
  <si>
    <t>ACT-247; ACT-124</t>
  </si>
  <si>
    <t>Release 1 requires the approved TCGplayer flagship project.</t>
  </si>
  <si>
    <t>Verify expected portfolio representation and evidence are ready. Approved TCGplayer flagship project verified Release 1-ready. Portfolio case study, public repository, technical implementation, validation evidence, and supporting artifacts are available and appropriately presented.</t>
  </si>
  <si>
    <t>ACT-251</t>
  </si>
  <si>
    <t>Verify Technical Evidence</t>
  </si>
  <si>
    <t>ACT-247; ACT-061; ACT-124</t>
  </si>
  <si>
    <t>Release verification requires the approved flagship plus functioning technical-evidence integration.</t>
  </si>
  <si>
    <t>GitHub/code/evidence links and appropriate technical artifacts. Technical evidence verified for Release 1. Public GitHub repository and portfolio integration provide accessible source code, reconstruction notebook, validation outputs, exception analysis, and supporting technical artifacts.</t>
  </si>
  <si>
    <t>ACT-252</t>
  </si>
  <si>
    <t>Verify Resume and Positioning Consistency</t>
  </si>
  <si>
    <t>ACT-247; ACT-049; ACT-053; ACT-054; ACT-056</t>
  </si>
  <si>
    <t>Professional positioning must be consistent across landing/profile content and the published resume before release.</t>
  </si>
  <si>
    <t>Check titles, credentials, skills, value proposition, target positioning, and dates.</t>
  </si>
  <si>
    <t>ACT-253</t>
  </si>
  <si>
    <t>Verify Website Quality Acceptance</t>
  </si>
  <si>
    <t>Release readiness requires evidence that the Website Quality milestone has been satisfied.</t>
  </si>
  <si>
    <t>Do not repeat ACT-067–074 testing. Verify acceptance evidence.</t>
  </si>
  <si>
    <t>ACT-254</t>
  </si>
  <si>
    <t>Verify Publication and Privacy Clearance</t>
  </si>
  <si>
    <t>ACT-247; ACT-071; ACT-123</t>
  </si>
  <si>
    <t>Release requires both website-level privacy review and flagship-project publication clearance.</t>
  </si>
  <si>
    <t>Final public-release gate. Website and flagship publication/privacy clearance verified for Release 1. Previously completed privacy review remains satisfied, flagship publication review is complete, and no unresolved public-release concerns remain.</t>
  </si>
  <si>
    <t>ACT-255</t>
  </si>
  <si>
    <t>Review RAID for Release Impact</t>
  </si>
  <si>
    <t>Release-specific risk review requires the confirmed Release 1 boundary.</t>
  </si>
  <si>
    <t>Release 1 RAID review completed. R-003 and R-007 closed following resolution of website architecture/deployment and successful completion of the TCGplayer flagship. A-004 and A-007 validated through demonstrated project outcomes. Completed schedule, cost, architecture, quality, technical, and publication prerequisites reflected as satisfied dependencies. Remaining open risks, assumptions, and dependencies relate to continuing or post-MVP work and do not block Release 1. D-012 remains the planned dependency pending formal Release 1 production validation and acceptance. All current issues are closed.</t>
  </si>
  <si>
    <t>ACT-256</t>
  </si>
  <si>
    <t>Conduct MVP Readiness Review</t>
  </si>
  <si>
    <t>Requirement disposition represents convergence of the component readiness checks, so the readiness review can follow that consolidated evidence.</t>
  </si>
  <si>
    <t>MVP Readiness Review completed. Release 1 scope, requirements disposition, website components, flagship project, technical evidence, professional positioning, quality acceptance, publication/privacy clearance, and RAID status were reviewed. All required Release 1 readiness conditions are satisfied, with remaining work explicitly dispositioned as post-MVP. No unresolved blocker prevents deployment. Release 1 is ready for deployment authorization.</t>
  </si>
  <si>
    <t>ACT-257</t>
  </si>
  <si>
    <t>Approve MVP Deployment</t>
  </si>
  <si>
    <t>Deployment approval follows successful readiness review.</t>
  </si>
  <si>
    <t>Release authorization milestone. MVP deployment approved following successful Release 1 readiness review. Required scope, requirements disposition, website readiness, flagship approval, technical evidence, quality, privacy/publication clearance, and RAID conditions are satisfied. No unresolved blocker prevents production deployment.</t>
  </si>
  <si>
    <t>ACT-258</t>
  </si>
  <si>
    <t>1.8.2</t>
  </si>
  <si>
    <t>Prepare Production Deployment</t>
  </si>
  <si>
    <t>ACT-257; ACT-034</t>
  </si>
  <si>
    <t>Production preparation requires release authorization plus the selected hosting/deployment approach.</t>
  </si>
  <si>
    <t>Configure production settings, domain/deployment details, build artifacts, backups/version state as applicable. Production deployment preparation completed. Approved Release 1 source is committed and synchronized with GitHub, the custom domain is correctly configured, and the latest GitHub Pages deployment workflow completed successfully with no unresolved deployment-preparation issues.</t>
  </si>
  <si>
    <t>ACT-259</t>
  </si>
  <si>
    <t>Execute Production Deployment</t>
  </si>
  <si>
    <t>Production deployment follows completion of deployment preparation.</t>
  </si>
  <si>
    <t>Framework/managed hosting assumption keeps effort relatively low. Early public portfolio preview deployed, production smoke-tested, and secured with HTTPS on 09/08/2026 ahead of formal Release 1 deployment. Preview deployment does not satisfy ACT-259 or constitute formal Release 1 acceptance. Release 1 production deployment executed successfully. Approved production state is live at the configured custom domain and was confirmed accessible through a fresh browser session.</t>
  </si>
  <si>
    <t>ACT-260</t>
  </si>
  <si>
    <t>Verify Production Availability</t>
  </si>
  <si>
    <t>Site availability can only be verified after production deployment.</t>
  </si>
  <si>
    <t>Confirm live production response and major pages load. Production availability verified. Representative Release 1 pages loaded successfully in the live production environment with no availability errors observed.</t>
  </si>
  <si>
    <t>ACT-261</t>
  </si>
  <si>
    <t>Validate Production Navigation and Links</t>
  </si>
  <si>
    <t>Production-specific link/navigation testing requires an accessible deployed site.</t>
  </si>
  <si>
    <t>Production verification rather than repeating predeployment QA. Production navigation and link validation completed. Primary navigation, project links, résumé access, contact method, and TCGplayer technical-evidence links were verified operational in the live production environment.</t>
  </si>
  <si>
    <t>ACT-262</t>
  </si>
  <si>
    <t>Validate Production Responsive Behavior</t>
  </si>
  <si>
    <t>Production-responsive behavior can be checked once the deployed environment is available.</t>
  </si>
  <si>
    <t>Representative desktop/mobile verification. Production responsive behavior validated at representative desktop and mobile viewport widths. Navigation, layout, text flow, and flagship-project content remained usable with no material responsive defects observed.</t>
  </si>
  <si>
    <t>ACT-263</t>
  </si>
  <si>
    <t>Validate Production Privacy and Security</t>
  </si>
  <si>
    <t>Final exposure/security check requires the actual production deployment.</t>
  </si>
  <si>
    <t>Check unintended files/data exposure, HTTPS/configuration, contact information, credentials/secrets, etc. Production privacy and security validation completed. HTTPS, public-content exposure, repository security, and published contact information were reviewed in the live environment with no material privacy or security issues identified.</t>
  </si>
  <si>
    <t>ACT-264</t>
  </si>
  <si>
    <t>Resolve Production Defects</t>
  </si>
  <si>
    <t>ACT-261; ACT-262; ACT-263</t>
  </si>
  <si>
    <t>Production defects can be resolved after the major post-deployment verification activities identify them.</t>
  </si>
  <si>
    <t>Defect allowance. Actual effort may be zero or considerably higher. Post-deployment verification identified no production defects requiring corrective action. No remediation was necessary.</t>
  </si>
  <si>
    <t>ACT-265</t>
  </si>
  <si>
    <t>Complete Production Validation</t>
  </si>
  <si>
    <t>Production validation completes after identified release-blocking defects have been resolved or appropriately dispositioned.</t>
  </si>
  <si>
    <r>
      <t>Normalized:</t>
    </r>
    <r>
      <rPr>
        <sz val="11"/>
        <color theme="1"/>
        <rFont val="Calibri"/>
        <family val="2"/>
        <scheme val="minor"/>
      </rPr>
      <t xml:space="preserve"> ACT-261–263 are already transitively represented through ACT-264.</t>
    </r>
    <r>
      <rPr>
        <b/>
        <sz val="11"/>
        <color theme="1"/>
        <rFont val="Aptos Narrow"/>
        <family val="2"/>
      </rPr>
      <t xml:space="preserve"> </t>
    </r>
    <r>
      <rPr>
        <sz val="11"/>
        <color theme="1"/>
        <rFont val="Aptos Narrow"/>
        <family val="2"/>
      </rPr>
      <t>Production validation completed. Live-site availability, navigation and links, responsive behavior, privacy/security controls, and post-deployment defect review were successfully completed. No unresolved production defects remain.</t>
    </r>
  </si>
  <si>
    <t>ACT-266</t>
  </si>
  <si>
    <t>Accept MVP / Release 1</t>
  </si>
  <si>
    <t>Formal MVP acceptance follows successful production validation.</t>
  </si>
  <si>
    <r>
      <t xml:space="preserve">Major Release 1 milestone. </t>
    </r>
    <r>
      <rPr>
        <sz val="11"/>
        <color theme="1"/>
        <rFont val="Aptos Narrow"/>
        <family val="2"/>
      </rPr>
      <t>Release 1 formally accepted following successful readiness review, deployment authorization, production deployment, and production validation. Required Release 1 scope and requirements have been satisfied or explicitly dispositioned, no unresolved production defects remain, and no RAID item blocks acceptance.</t>
    </r>
  </si>
  <si>
    <t>ACT-267</t>
  </si>
  <si>
    <t>1.8.3</t>
  </si>
  <si>
    <t>Establish Canonical Portfolio URL</t>
  </si>
  <si>
    <t>The production portfolio should be accepted before its URL becomes the authoritative public portfolio reference.</t>
  </si>
  <si>
    <t>Canonical URL becomes source for professional materials. jdylanbeckham.com established as the canonical public portfolio URL following formal Release 1 acceptance. The domain resolves successfully to the validated production portfolio and will serve as the authoritative URL for professional materials.</t>
  </si>
  <si>
    <t>ACT-268</t>
  </si>
  <si>
    <t>Add Portfolio URL to Resume</t>
  </si>
  <si>
    <t>Resume integration requires an authoritative live portfolio URL.</t>
  </si>
  <si>
    <t>Update controlled resume version. Canonical portfolio URL added to the current professional résumé and incorporated into the standard contact/header section for use in applications and recruiter review.</t>
  </si>
  <si>
    <t>ACT-269</t>
  </si>
  <si>
    <t>Add Portfolio URL to LinkedIn</t>
  </si>
  <si>
    <t>LinkedIn integration requires the canonical portfolio URL.</t>
  </si>
  <si>
    <t>Profile/contact/featured area as appropriate. Canonical portfolio URL added to LinkedIn and verified accessible from the public profile.</t>
  </si>
  <si>
    <t>ACT-270</t>
  </si>
  <si>
    <t>Integrate Portfolio into Job Applications</t>
  </si>
  <si>
    <t>Application workflow can begin using the portfolio once the canonical URL exists.</t>
  </si>
  <si>
    <t>Update standard application materials/workflow rather than every future application individually. Canonical portfolio URL integrated into standard job-application materials and workflow, providing recruiters and hiring managers direct access to the Release 1 portfolio and supporting project evidence.</t>
  </si>
  <si>
    <t>ACT-271</t>
  </si>
  <si>
    <t>Integrate Portfolio into Professional Networking</t>
  </si>
  <si>
    <t>Networking usage requires a stable public portfolio destination.</t>
  </si>
  <si>
    <t>Incorporate URL into appropriate outreach/profile/contact methods. Canonical portfolio URL incorporated into the standard professional networking workflow for recruiter outreach, follow-up communication, professional introductions, and evidence sharing.</t>
  </si>
  <si>
    <t>ACT-272</t>
  </si>
  <si>
    <t>Prepare Portfolio-Based Interview Talking Points</t>
  </si>
  <si>
    <t>Interview preparation should use an accepted Release 1 portfolio and its completed evidence.</t>
  </si>
  <si>
    <t>Develop concise project stories, technical explanations, PM decisions, lessons, and likely questions. Portfolio-based interview talking points prepared covering PPAD project management, the TCGplayer flagship case study, technical implementation and validation, key project decisions and tradeoffs, lessons learned, AI-assisted development context, and anticipated interview questions.</t>
  </si>
  <si>
    <t>ACT-273</t>
  </si>
  <si>
    <t>Collect External Portfolio Feedback</t>
  </si>
  <si>
    <t>Feedback can begin once the accepted portfolio has a stable public URL; it need not wait for every job-search channel to be activated.</t>
  </si>
  <si>
    <r>
      <t>Corrected:</t>
    </r>
    <r>
      <rPr>
        <sz val="11"/>
        <color theme="1"/>
        <rFont val="Calibri"/>
        <family val="2"/>
        <scheme val="minor"/>
      </rPr>
      <t xml:space="preserve"> removed ACT-269/270/271. Recurrence belongs in schedule/calendar treatment.</t>
    </r>
  </si>
  <si>
    <t>ACT-274</t>
  </si>
  <si>
    <t>Evaluate Portfolio Effectiveness</t>
  </si>
  <si>
    <t>Effectiveness evaluation requires actual external use/feedback evidence.</t>
  </si>
  <si>
    <t>1 hr / review</t>
  </si>
  <si>
    <t>Review feedback, recruiter responses, interview usage, engagement signals, and identified gaps.</t>
  </si>
  <si>
    <t>ACT-275</t>
  </si>
  <si>
    <t>Prioritize Portfolio Improvements</t>
  </si>
  <si>
    <t>Improvement prioritization follows evaluation of observed effectiveness.</t>
  </si>
  <si>
    <t>0.5 hr / review</t>
  </si>
  <si>
    <t>Feed improvement backlog rather than immediately acting on every suggestion.</t>
  </si>
  <si>
    <t>ACT-276</t>
  </si>
  <si>
    <t>1.8.4</t>
  </si>
  <si>
    <t>Review Post-MVP Backlog</t>
  </si>
  <si>
    <t>Post-MVP planning begins once Release 1 has been accepted.</t>
  </si>
  <si>
    <t>ACT-277</t>
  </si>
  <si>
    <t>Define Next Portfolio Release</t>
  </si>
  <si>
    <t>Next release scope derives from the reviewed/prioritized post-MVP backlog.</t>
  </si>
  <si>
    <t>ACT-278</t>
  </si>
  <si>
    <t>Update Portfolio Roadmap</t>
  </si>
  <si>
    <t>Roadmap should reflect the newly defined release and longer-term priorities.</t>
  </si>
  <si>
    <t>ACT-279</t>
  </si>
  <si>
    <t>Publish Additional Portfolio Projects</t>
  </si>
  <si>
    <t>Additional project publication occurs within the approved post-MVP roadmap.</t>
  </si>
  <si>
    <t>1.5 hr / project</t>
  </si>
  <si>
    <t>ACT-280</t>
  </si>
  <si>
    <t>Publish Journal / Historical Content</t>
  </si>
  <si>
    <t>Continuing Journal publication occurs within the approved post-MVP roadmap.</t>
  </si>
  <si>
    <t>1 hr / item</t>
  </si>
  <si>
    <r>
      <t>Corrected:</t>
    </r>
    <r>
      <rPr>
        <sz val="11"/>
        <color theme="1"/>
        <rFont val="Calibri"/>
        <family val="2"/>
        <scheme val="minor"/>
      </rPr>
      <t xml:space="preserve"> narrative predecessor removed. Specific content readiness/approval relationship assigned when the item enters a future release. Initial historical migration remains governed by ACT-241–246.</t>
    </r>
  </si>
  <si>
    <t>ACT-281</t>
  </si>
  <si>
    <t>Mature Project Information Radiator</t>
  </si>
  <si>
    <t>Later Radiator maturity builds on the functioning v1 rather than being required for Release 1.</t>
  </si>
  <si>
    <t>16 hr</t>
  </si>
  <si>
    <r>
      <t>Normalized:</t>
    </r>
    <r>
      <rPr>
        <sz val="11"/>
        <color theme="1"/>
        <rFont val="Calibri"/>
        <family val="2"/>
        <scheme val="minor"/>
      </rPr>
      <t xml:space="preserve"> </t>
    </r>
    <r>
      <rPr>
        <sz val="10"/>
        <color theme="1"/>
        <rFont val="Arial Unicode MS"/>
      </rPr>
      <t>FS / Incremental</t>
    </r>
    <r>
      <rPr>
        <sz val="11"/>
        <color theme="1"/>
        <rFont val="Calibri"/>
        <family val="2"/>
        <scheme val="minor"/>
      </rPr>
      <t xml:space="preserve"> → </t>
    </r>
    <r>
      <rPr>
        <sz val="10"/>
        <color theme="1"/>
        <rFont val="Arial Unicode MS"/>
      </rPr>
      <t>FS</t>
    </r>
    <r>
      <rPr>
        <sz val="11"/>
        <color theme="1"/>
        <rFont val="Calibri"/>
        <family val="2"/>
        <scheme val="minor"/>
      </rPr>
      <t>. Rolling-wave placeholder for Jira export, Python ETL/KPIs, SQL, and eventually BI automation. Refine after v1 exists.</t>
    </r>
  </si>
  <si>
    <t>ACT-282</t>
  </si>
  <si>
    <t>Publish PPAD Project Management Evidence</t>
  </si>
  <si>
    <t>ACT-266; ACT-011</t>
  </si>
  <si>
    <t>PPAD itself becomes credible portfolio evidence after Release 1 demonstrates delivery and the formal Schedule Baseline exists.</t>
  </si>
  <si>
    <t>ACT-283</t>
  </si>
  <si>
    <t>Review Portfolio Roadmap and Continuing Value</t>
  </si>
  <si>
    <t>SS</t>
  </si>
  <si>
    <t>Continuing-value reviews can begin alongside post-MVP backlog management rather than waiting for all future roadmap work to finish.</t>
  </si>
  <si>
    <r>
      <t>Normalized:</t>
    </r>
    <r>
      <rPr>
        <sz val="11"/>
        <color theme="1"/>
        <rFont val="Calibri"/>
        <family val="2"/>
        <scheme val="minor"/>
      </rPr>
      <t xml:space="preserve"> </t>
    </r>
    <r>
      <rPr>
        <sz val="10"/>
        <color theme="1"/>
        <rFont val="Arial Unicode MS"/>
      </rPr>
      <t>SS / Recurring</t>
    </r>
    <r>
      <rPr>
        <sz val="11"/>
        <color theme="1"/>
        <rFont val="Calibri"/>
        <family val="2"/>
        <scheme val="minor"/>
      </rPr>
      <t xml:space="preserve"> → </t>
    </r>
    <r>
      <rPr>
        <sz val="10"/>
        <color theme="1"/>
        <rFont val="Arial Unicode MS"/>
      </rPr>
      <t>SS</t>
    </r>
    <r>
      <rPr>
        <sz val="11"/>
        <color theme="1"/>
        <rFont val="Calibri"/>
        <family val="2"/>
        <scheme val="minor"/>
      </rPr>
      <t>; recurrence handled separately. Determines whether continued work remains worth the investment.</t>
    </r>
  </si>
  <si>
    <t>ID</t>
  </si>
  <si>
    <t>Business Requirement</t>
  </si>
  <si>
    <t>Priority</t>
  </si>
  <si>
    <t>Validation</t>
  </si>
  <si>
    <t>Release 1 disposition</t>
  </si>
  <si>
    <t>Rationale</t>
  </si>
  <si>
    <t>BR-001</t>
  </si>
  <si>
    <t>The portfolio shall provide prospective employers with tangible evidence supporting claims made in the résumé regarding project management, analytics, SQL, Python, and operational problem-solving capabilities.</t>
  </si>
  <si>
    <t>Must</t>
  </si>
  <si>
    <t>Published portfolio contains corresponding work samples</t>
  </si>
  <si>
    <t>Approved</t>
  </si>
  <si>
    <t>Partially Satisfied / SQL evidence deferred</t>
  </si>
  <si>
    <t>PM, analytics, Python, and operational evidence exist. Dedicated SQL portfolio evidence remains post-MVP work.</t>
  </si>
  <si>
    <t>BR-002</t>
  </si>
  <si>
    <t>The portfolio shall support the user’s candidacy for project management, project analyst, business analyst, data analyst, and operations-oriented roles without presenting an incoherent professional identity.</t>
  </si>
  <si>
    <t>Content review against targeted role families</t>
  </si>
  <si>
    <t>Satisfied</t>
  </si>
  <si>
    <t>Portfolio/resume positioning has been reviewed and confirmed consistent across the target role families.</t>
  </si>
  <si>
    <t>BR-003</t>
  </si>
  <si>
    <t>Portfolio development shall provide practical opportunities to refresh and demonstrate SQL and Python skills through applied business problems rather than isolated tutorial exercises.</t>
  </si>
  <si>
    <t>Completed technical projects include practical SQL/Python deliverables</t>
  </si>
  <si>
    <t>Partially Satisfied / SQL deferred</t>
  </si>
  <si>
    <t>Applied Python capability has been demonstrated through TCGplayer; dedicated SQL development remains in the post-MVP backlog.</t>
  </si>
  <si>
    <t>BR-004</t>
  </si>
  <si>
    <t>The project shall convert selected prior academic, entrepreneurial, and operational work into recruiter-accessible professional case studies.</t>
  </si>
  <si>
    <t>Existing work represented through completed case studies</t>
  </si>
  <si>
    <t>TCGplayer converts prior entrepreneurial/operational work into a recruiter-accessible professional case study.</t>
  </si>
  <si>
    <t>BR-005</t>
  </si>
  <si>
    <t>The project shall provide practical experience applying project-management processes and artifacts to a real initiative.</t>
  </si>
  <si>
    <t>PM artifacts maintained throughout project lifecycle</t>
  </si>
  <si>
    <t>PPAD itself demonstrates applied PM processes, governance, controls, baselines, RAID, change management, and release management.</t>
  </si>
  <si>
    <t>BR-006</t>
  </si>
  <si>
    <t>The resulting portfolio shall be usable as part of active job-search activities, including résumé applications, LinkedIn, networking, and interviews.</t>
  </si>
  <si>
    <t>Public portfolio URL incorporated into job-search materials</t>
  </si>
  <si>
    <t>The canonical portfolio URL is incorporated into the résumé, LinkedIn, job-application workflow, professional networking, and interview preparation.</t>
  </si>
  <si>
    <t>BR-007</t>
  </si>
  <si>
    <t>Portfolio development shall be incremental so that a usable version can be deployed before every planned project or historical artifact is complete.</t>
  </si>
  <si>
    <t>MVP successfully deployed independently of full backlog</t>
  </si>
  <si>
    <t>A usable MVP exists before completion of the full post-MVP backlog.</t>
  </si>
  <si>
    <t>BR-008</t>
  </si>
  <si>
    <t>The portfolio shall remain maintainable enough that new projects, coursework, and professional accomplishments can be added without redesigning the entire site.</t>
  </si>
  <si>
    <t>New case study can be added using established structure</t>
  </si>
  <si>
    <t>We added the TCGplayer case study using the established website structure without redesigning the site.</t>
  </si>
  <si>
    <t>Stakeholder / Group</t>
  </si>
  <si>
    <t>Interest</t>
  </si>
  <si>
    <t>Influence</t>
  </si>
  <si>
    <t>Primary Needs / Expectations</t>
  </si>
  <si>
    <t>Engagement Strategy</t>
  </si>
  <si>
    <t>Communication Method</t>
  </si>
  <si>
    <t>SH-001</t>
  </si>
  <si>
    <t>J. Dylan Beckham — Project Sponsor</t>
  </si>
  <si>
    <t>Authorizes the project, owns the business need, evaluates whether the initiative is producing sufficient value</t>
  </si>
  <si>
    <t>Portfolio must produce sufficient career value to justify the time and resources invested; project should remain aligned with job-search objectives and professional positioning.</t>
  </si>
  <si>
    <t>Review major milestones, scope changes, risks, and value realization; approve significant changes affecting objectives or project direction.</t>
  </si>
  <si>
    <t>Project controls, milestone reviews, decision log, change log</t>
  </si>
  <si>
    <t>Active</t>
  </si>
  <si>
    <t>Same individual as PM and Product Owner; maintain role separation when making decisions.</t>
  </si>
  <si>
    <t>SH-002</t>
  </si>
  <si>
    <t>J. Dylan Beckham — Project Manager</t>
  </si>
  <si>
    <t>Plans, coordinates, monitors, controls, and executes the project</t>
  </si>
  <si>
    <t>Clear scope, requirements, schedule, priorities, dependencies, risks, and completion criteria are needed to manage execution effectively.</t>
  </si>
  <si>
    <t>Maintain project controls, Jira backlog, schedule, RAID log, progress tracking, and lessons learned; conduct regular project reviews.</t>
  </si>
  <si>
    <t>Jira, project controls workbook, Microsoft Project/Planner, GitHub</t>
  </si>
  <si>
    <t>Responsible for planning, execution, monitoring, control, and closeout.</t>
  </si>
  <si>
    <t>SH-003</t>
  </si>
  <si>
    <t>J. Dylan Beckham — Product Owner</t>
  </si>
  <si>
    <t>Defines product priorities, evaluates portfolio value, prioritizes the backlog, and represents the needs of portfolio users</t>
  </si>
  <si>
    <t>Portfolio features and projects should maximize value to hiring audiences while remaining maintainable and aligned with target roles.</t>
  </si>
  <si>
    <t>Prioritize backlog based on user value, career relevance, effort, and dependencies; define and validate MVP scope.</t>
  </si>
  <si>
    <t>Jira backlog, requirements register, decision log, sprint reviews</t>
  </si>
  <si>
    <t>Represents portfolio users when prioritizing product functionality and content.</t>
  </si>
  <si>
    <t>SH-004</t>
  </si>
  <si>
    <t>Hiring Managers</t>
  </si>
  <si>
    <t>Primary customer group evaluating professional capability, project experience, analytical reasoning, and business value</t>
  </si>
  <si>
    <t>Quickly understand professional value proposition, project ownership, business problem, methodology, results, and relevance to the position being filled.</t>
  </si>
  <si>
    <t>Provide concise executive-level project summaries with optional deeper analytical and technical detail.</t>
  </si>
  <si>
    <t>Portfolio website, case studies, résumé links, interviews</t>
  </si>
  <si>
    <t>Identified / Assessed</t>
  </si>
  <si>
    <t>Primary customer; should heavily influence content structure and project selection.</t>
  </si>
  <si>
    <t>SH-005</t>
  </si>
  <si>
    <t>Recruiters</t>
  </si>
  <si>
    <t>Primary customer group responsible for initial candidate evaluation, screening, and referral</t>
  </si>
  <si>
    <t>Quickly identify target roles, skills, credentials, experience, résumé, major project evidence, and contact information.</t>
  </si>
  <si>
    <t>Minimize navigation effort; prominently surface professional summary, résumé, credentials, representative projects, and contact information.</t>
  </si>
  <si>
    <t>Portfolio homepage, résumé page, LinkedIn, job applications</t>
  </si>
  <si>
    <t>Likely to spend less time reviewing technical details than hiring managers or technical reviewers.</t>
  </si>
  <si>
    <t>SH-006</t>
  </si>
  <si>
    <t>Interviewers / Selection Teams</t>
  </si>
  <si>
    <t>Primary customer group using portfolio evidence during candidate assessment and interviews</t>
  </si>
  <si>
    <t>Need credible examples that support interview responses concerning project management, analytics, problem-solving, leadership, and technical capability.</t>
  </si>
  <si>
    <t>Structure case studies so they can be referenced during behavioral, technical, and project interviews.</t>
  </si>
  <si>
    <t>Portfolio case studies, presentations, interview discussion</t>
  </si>
  <si>
    <t>Portfolio should make it easy to connect interview answers to concrete evidence.</t>
  </si>
  <si>
    <t>SH-007</t>
  </si>
  <si>
    <t>Technical / Analytics Reviewers</t>
  </si>
  <si>
    <t>Evaluate the technical quality, analytical rigor, reproducibility, and appropriateness of methods used in portfolio projects</t>
  </si>
  <si>
    <t>Need sufficient evidence to evaluate SQL quality, Python code, analytical methodology, data preparation, validation methods, model selection, business reasoning, reproducibility, and technical documentation</t>
  </si>
  <si>
    <t>Provide deeper technical detail beneath recruiter-friendly summaries; expose representative code, queries, notebooks, methodology, validation steps, and supporting artifacts where appropriate</t>
  </si>
  <si>
    <t>Portfolio project pages, GitHub repositories, notebooks, SQL files, technical documentation, interview discussion</t>
  </si>
  <si>
    <t>May overlap with hiring managers or interviewers but should remain distinct because technical reviewers often evaluate depth, correctness, reproducibility, and implementation quality rather than overall candidate fit</t>
  </si>
  <si>
    <t>SH-008</t>
  </si>
  <si>
    <t>Professional Networking Contacts</t>
  </si>
  <si>
    <t>Primary customer group who may review, recommend, share, or discuss the portfolio within professional networks</t>
  </si>
  <si>
    <t>Need a concise understanding of professional direction and capabilities so they can identify relevant opportunities, introductions, or referrals.</t>
  </si>
  <si>
    <t>Maintain clear positioning and easily shareable portfolio/project links.</t>
  </si>
  <si>
    <t>Portfolio URL, LinkedIn, email, professional conversations</t>
  </si>
  <si>
    <t>May not conduct deep technical evaluation but can significantly influence opportunity generation.</t>
  </si>
  <si>
    <t>SH-009</t>
  </si>
  <si>
    <t>Academic Contacts</t>
  </si>
  <si>
    <t>Secondary stakeholder group who may review academic or analytical work and provide feedback, references, or professional connections</t>
  </si>
  <si>
    <t>Low/Medium</t>
  </si>
  <si>
    <t>May need evidence of academic development, analytical work, graduate studies, and applied use of coursework.</t>
  </si>
  <si>
    <t>Present selected academic projects professionally while clearly distinguishing academic work from independent and operational projects.</t>
  </si>
  <si>
    <t>Portfolio, academic project pages, professional correspondence</t>
  </si>
  <si>
    <t>Potential source of feedback, references, opportunities, and professional connections.</t>
  </si>
  <si>
    <t>SH-010</t>
  </si>
  <si>
    <t>Faculty</t>
  </si>
  <si>
    <t>Secondary stakeholder group who may evaluate technical or academic quality and provide feedback, references, or mentorship</t>
  </si>
  <si>
    <t>Need sufficient methodology, analytical rigor, attribution, and context to evaluate academic or technical quality.</t>
  </si>
  <si>
    <t>Preserve appropriate methodological documentation and clearly identify academic origins of relevant projects.</t>
  </si>
  <si>
    <t>Project reports, portfolio case studies, GitHub, academic communication</t>
  </si>
  <si>
    <t>Particularly relevant for MSBA projects and possible references or recommendations.</t>
  </si>
  <si>
    <t>SH-011</t>
  </si>
  <si>
    <t>Professional Peers</t>
  </si>
  <si>
    <t>Secondary stakeholder group who may provide feedback, technical review, professional perspective, or referrals</t>
  </si>
  <si>
    <t>Need enough technical and business detail to provide informed feedback and evaluate project quality.</t>
  </si>
  <si>
    <t>Make methodology and supporting artifacts available while keeping primary project narratives accessible.</t>
  </si>
  <si>
    <t>GitHub, portfolio, project reviews, professional discussions</t>
  </si>
  <si>
    <t>Can serve as informal reviewers during development.</t>
  </si>
  <si>
    <t>SH-012</t>
  </si>
  <si>
    <t>Prospective Collaborators</t>
  </si>
  <si>
    <t>Secondary stakeholder group who may evaluate the portfolio for future analytical, technical, entrepreneurial, or project-based collaboration</t>
  </si>
  <si>
    <t>Need to understand skills, working style, project interests, previous results, and potential contribution to joint work.</t>
  </si>
  <si>
    <t>Demonstrate project structure, technical capability, decision-making, documentation quality, and completed outputs.</t>
  </si>
  <si>
    <t>Portfolio, GitHub, project documentation, direct communication</t>
  </si>
  <si>
    <t>Secondary use case; should not outweigh primary employment objectives.</t>
  </si>
  <si>
    <t>Stakeholder Requirement</t>
  </si>
  <si>
    <t>Source Stakeholder</t>
  </si>
  <si>
    <t>Validation Method</t>
  </si>
  <si>
    <t>SR-001</t>
  </si>
  <si>
    <t>The Project Sponsor shall be able to determine whether the portfolio initiative continues to provide sufficient career and professional value relative to the time and resources invested.</t>
  </si>
  <si>
    <t>SH-001 — Project Sponsor</t>
  </si>
  <si>
    <t>Sponsor milestone review</t>
  </si>
  <si>
    <t>Ongoing / Post-release validation</t>
  </si>
  <si>
    <t>The Sponsor can evaluate value now, but continued career value is something we measure after the portfolio is actually used.</t>
  </si>
  <si>
    <t>SR-002</t>
  </si>
  <si>
    <t>The Project Manager shall have sufficient project controls to monitor scope, priorities, schedule, dependencies, risks, issues, decisions, changes, and completion status.</t>
  </si>
  <si>
    <t>SH-002 — Project Manager</t>
  </si>
  <si>
    <t>Project-controls review</t>
  </si>
  <si>
    <t>Scope, schedule, RAID, changes, decisions, activities, and completion are controlled through PPAD.</t>
  </si>
  <si>
    <t>SR-003</t>
  </si>
  <si>
    <t>The Product Owner shall be able to prioritize portfolio capabilities and backlog items according to stakeholder value, career relevance, effort, dependencies, and MVP objectives.</t>
  </si>
  <si>
    <t>SH-003 — Product Owner</t>
  </si>
  <si>
    <t>Backlog/MVP review</t>
  </si>
  <si>
    <t>The backlog and Release 1/post-MVP prioritization structure demonstrates this capability.</t>
  </si>
  <si>
    <t>SR-004</t>
  </si>
  <si>
    <t>The Product Owner shall be able to add new portfolio projects and professional content without requiring substantial redevelopment of the overall portfolio.</t>
  </si>
  <si>
    <t>Add-content maintainability test</t>
  </si>
  <si>
    <t>TCGplayer was added using the established architecture without substantial redevelopment.</t>
  </si>
  <si>
    <t>SR-005</t>
  </si>
  <si>
    <t>Hiring managers shall be able to quickly determine the candidate's professional value proposition, primary capabilities, and relevance to the position being filled.</t>
  </si>
  <si>
    <t>SH-004 — Hiring Managers</t>
  </si>
  <si>
    <t>Hiring-manager-oriented content review</t>
  </si>
  <si>
    <t>Satisfied — subject to external feedback</t>
  </si>
  <si>
    <t>The live portfolio clearly presents value proposition, capabilities, and project relevance; actual hiring-manager feedback comes later.</t>
  </si>
  <si>
    <t>SR-006</t>
  </si>
  <si>
    <t>Hiring managers shall be able to understand the business problem, candidate contribution, methodology, tools, results, and business implications of a project without being required to inspect source code.</t>
  </si>
  <si>
    <t>Case-study usability review</t>
  </si>
  <si>
    <t>The TCGplayer case study communicates problem, approach, tools, results, and implications without requiring source-code inspection.</t>
  </si>
  <si>
    <t>SR-007</t>
  </si>
  <si>
    <t>Hiring managers shall be able to identify measurable outcomes or evidence of impact where such measurements are supportable.</t>
  </si>
  <si>
    <t>Project evidence review</t>
  </si>
  <si>
    <t>Quantified evidence is presented where supportable, including the TCGplayer reconciliation results.</t>
  </si>
  <si>
    <t>SR-008</t>
  </si>
  <si>
    <t>Recruiters shall be able to quickly locate the candidate's résumé, credentials, primary skills, representative projects, professional positioning, and contact information.</t>
  </si>
  <si>
    <t>SH-005 — Recruiters</t>
  </si>
  <si>
    <t>Navigation/usability review</t>
  </si>
  <si>
    <t>Resume, credentials, skills, projects, positioning, and contact information are accessible through the site.</t>
  </si>
  <si>
    <t>SR-009</t>
  </si>
  <si>
    <t>Recruiters shall be able to determine the primary role families for which the candidate is positioned without reviewing every individual project.</t>
  </si>
  <si>
    <t>Homepage/profile review</t>
  </si>
  <si>
    <t>Portfolio/resume positioning has been reviewed for consistency across the intended role families.</t>
  </si>
  <si>
    <t>SR-010</t>
  </si>
  <si>
    <t>Interviewers and selection teams shall be able to access concrete project examples supporting discussions of project management, analytics, problem-solving, leadership, technical capability, and business decision-making.</t>
  </si>
  <si>
    <t>SH-006 — Interviewers / Selection Teams</t>
  </si>
  <si>
    <t>Interview-use-case review</t>
  </si>
  <si>
    <t>The flagship provides a concrete project example usable in interviews.</t>
  </si>
  <si>
    <t>SR-011</t>
  </si>
  <si>
    <t>Technical and analytics reviewers shall be able to inspect sufficient methodology, SQL, Python, analytical reasoning, data preparation, validation, and supporting technical detail to evaluate the quality of relevant projects.</t>
  </si>
  <si>
    <t>SH-007 — Technical / Analytics Reviewers</t>
  </si>
  <si>
    <t>Technical review</t>
  </si>
  <si>
    <t>Python, analytical reasoning, methodology, data preparation, validation, and technical detail are demonstrated; dedicated SQL evidence remains post-MVP.</t>
  </si>
  <si>
    <t>SR-012</t>
  </si>
  <si>
    <t>Technical and analytics reviewers shall be able to distinguish independently developed analysis and original contributions from tutorial-based, classroom, or otherwise externally directed work.</t>
  </si>
  <si>
    <t>Documentation/provenance review</t>
  </si>
  <si>
    <t>The flagship distinguishes the original operational system, reconstructed work, modernization, validation, and supporting evidence.</t>
  </si>
  <si>
    <t>SR-013</t>
  </si>
  <si>
    <t>Technical and analytics reviewers shall be able to inspect relevant GitHub repositories, representative code, SQL queries, notebooks, documentation, or other supporting artifacts where appropriate.</t>
  </si>
  <si>
    <t>Repository/artifact review</t>
  </si>
  <si>
    <t>Public GitHub repository provides code, notebook, documentation, datasets/reference materials, and outputs appropriate to the current flagship.</t>
  </si>
  <si>
    <t>SR-014</t>
  </si>
  <si>
    <t>Professional networking contacts shall be able to quickly understand the candidate's professional direction and capabilities and access a shareable representation of the portfolio.</t>
  </si>
  <si>
    <t>SH-008 — Professional Networking Contacts</t>
  </si>
  <si>
    <t>Should</t>
  </si>
  <si>
    <t>Networking-use-case review</t>
  </si>
  <si>
    <t>The public portfolio is shareable and has been formally integrated into the professional networking workflow.</t>
  </si>
  <si>
    <t>SR-015</t>
  </si>
  <si>
    <t>Academic contacts and faculty shall be able to identify the academic origin, methodology, attribution, and analytical rigor of relevant academic projects.</t>
  </si>
  <si>
    <t>SH-009 / SH-010 — Academic Contacts / Faculty</t>
  </si>
  <si>
    <t>Academic-project review</t>
  </si>
  <si>
    <t>Deferred / Post-MVP</t>
  </si>
  <si>
    <t>Academic-project publication is not required for Release 1.</t>
  </si>
  <si>
    <t>SR-016</t>
  </si>
  <si>
    <t>Professional peers and prospective collaborators shall be able to inspect sufficient information about capabilities, working approach, project interests, and completed outputs to evaluate opportunities for feedback or collaboration.</t>
  </si>
  <si>
    <t>SH-011 / SH-012 — Professional Peers / Prospective Collaborators</t>
  </si>
  <si>
    <t>Peer/collaborator review</t>
  </si>
  <si>
    <t>Satisfied — subject to future feedback</t>
  </si>
  <si>
    <t>The public portfolio provides enough project/capability evidence for peers or collaborators to evaluate the work.</t>
  </si>
  <si>
    <t>SR-017</t>
  </si>
  <si>
    <t>The Product Owner shall be able to selectively migrate valuable historical journal content without requiring complete reconstruction of the previous website or publication archive.</t>
  </si>
  <si>
    <t>Content-migration review</t>
  </si>
  <si>
    <t>Historical journal/content migration is explicitly future work.</t>
  </si>
  <si>
    <t>Requirement</t>
  </si>
  <si>
    <t>Source / Stakeholder</t>
  </si>
  <si>
    <t>Requirement Status</t>
  </si>
  <si>
    <t>Implementation Status</t>
  </si>
  <si>
    <t>FR-001</t>
  </si>
  <si>
    <t>The project-management environment shall maintain sufficient controls to track scope, schedule, risks, issues, dependencies, decisions, changes, and completion status.</t>
  </si>
  <si>
    <t>PPAD controls track scope, schedule, RAID, decisions, changes, and completion.</t>
  </si>
  <si>
    <t>FR-002</t>
  </si>
  <si>
    <t>The Product Owner shall be able to prioritize portfolio work and identify items committed to the MVP or later releases.</t>
  </si>
  <si>
    <t>Backlog/release review</t>
  </si>
  <si>
    <t>MVP vs. later-release prioritization is established in the backlog/activity structure.</t>
  </si>
  <si>
    <t>FR-003</t>
  </si>
  <si>
    <t>The website shall provide a landing page communicating the candidate’s professional value proposition, primary capabilities, and targeted role families.</t>
  </si>
  <si>
    <t>SR-005, SR-009</t>
  </si>
  <si>
    <t>Content/usability review</t>
  </si>
  <si>
    <t>Landing page/value proposition is live.</t>
  </si>
  <si>
    <t>FR-004</t>
  </si>
  <si>
    <t>The website shall provide a dedicated Projects area containing individual project case studies.</t>
  </si>
  <si>
    <t>SR-006, SR-010</t>
  </si>
  <si>
    <t>Functional test</t>
  </si>
  <si>
    <t>Dedicated Projects area exists.</t>
  </si>
  <si>
    <t>FR-005</t>
  </si>
  <si>
    <t>Each flagship case study shall identify the problem/context, objective, candidate role, requirements or constraints where relevant, methodology, tools, results, and business implications.</t>
  </si>
  <si>
    <t>Case-study template review</t>
  </si>
  <si>
    <t>TCGplayer flagship contains problem/context, role, methodology, tools, results, and implications.</t>
  </si>
  <si>
    <t>FR-006</t>
  </si>
  <si>
    <t>Project case studies shall present measurable results or evidence of impact where such measurements are supportable.</t>
  </si>
  <si>
    <t>Evidence review</t>
  </si>
  <si>
    <t>Flagship provides measurable reconciliation results.</t>
  </si>
  <si>
    <t>FR-007</t>
  </si>
  <si>
    <t>The portfolio shall provide access to a current professional résumé.</t>
  </si>
  <si>
    <t>Current professional résumé is accessible.</t>
  </si>
  <si>
    <t>FR-008</t>
  </si>
  <si>
    <t>The portfolio shall display relevant credentials, education, primary skills, and professional positioning.</t>
  </si>
  <si>
    <t>SR-005, SR-008, SR-009</t>
  </si>
  <si>
    <t>Content review</t>
  </si>
  <si>
    <t>Credentials, education, skills, and positioning are presented.</t>
  </si>
  <si>
    <t>FR-009</t>
  </si>
  <si>
    <t>The portfolio shall provide an appropriate method for prospective employers or professional contacts to contact the candidate.</t>
  </si>
  <si>
    <t>SR-008, SR-014</t>
  </si>
  <si>
    <t>Contact method exists and was verified.</t>
  </si>
  <si>
    <t>FR-010</t>
  </si>
  <si>
    <t>Relevant technical projects shall provide access to supporting GitHub repositories, code, notebooks, SQL files, documentation, dashboards, or other technical artifacts where appropriate.</t>
  </si>
  <si>
    <t>SR-011, SR-013</t>
  </si>
  <si>
    <t>Artifact/link review</t>
  </si>
  <si>
    <t>Public GitHub technical evidence is linked and accessible.</t>
  </si>
  <si>
    <t>FR-011</t>
  </si>
  <si>
    <t>SQL-focused projects shall expose representative queries and explain the business questions, data relationships, and analytical purpose addressed by those queries.</t>
  </si>
  <si>
    <t>Applies when SQL-focused portfolio projects are developed; none are required for Release 1.</t>
  </si>
  <si>
    <t>FR-012</t>
  </si>
  <si>
    <t>Python-focused projects shall expose representative code or notebooks and explain how the code contributes to solving the stated problem.</t>
  </si>
  <si>
    <t>Python code/notebook and its analytical purpose are publicly demonstrated through TCGplayer.</t>
  </si>
  <si>
    <t>FR-013</t>
  </si>
  <si>
    <t>Relevant project pages shall document project provenance and clearly distinguish academic work, independent portfolio projects, and real-world operational work.</t>
  </si>
  <si>
    <t>SR-012, SR-015</t>
  </si>
  <si>
    <t>Documentation review</t>
  </si>
  <si>
    <t>Project provenance distinguishes historical operational work from reconstruction/modernization.</t>
  </si>
  <si>
    <t>FR-014</t>
  </si>
  <si>
    <t>Academic projects shall identify their academic context and distinguish assignment requirements from the candidate’s analysis, decisions, extensions, or original contributions.</t>
  </si>
  <si>
    <t>Applies to academic projects when those are published.</t>
  </si>
  <si>
    <t>FR-015</t>
  </si>
  <si>
    <t>Project pages shall support visual evidence such as charts, dashboards, diagrams, screenshots, workflows, or other relevant outputs.</t>
  </si>
  <si>
    <t>SR-006, SR-010, SR-016</t>
  </si>
  <si>
    <t>Rendering/content test</t>
  </si>
  <si>
    <t>Project-page architecture supports relevant visual/output evidence.</t>
  </si>
  <si>
    <t>FR-016</t>
  </si>
  <si>
    <t>The portfolio shall support adding new projects through a consistent reusable case-study structure.</t>
  </si>
  <si>
    <t>Add-project test</t>
  </si>
  <si>
    <t>Reusable case-study/project structure has been established.</t>
  </si>
  <si>
    <t>FR-017</t>
  </si>
  <si>
    <t>The portfolio shall provide a Journal/Writing area capable of hosting selected historical material and future professional writing.</t>
  </si>
  <si>
    <t>Functional/content test</t>
  </si>
  <si>
    <t>Journal/Writing capability is outside Release 1 and remains in the post-MVP backlog.</t>
  </si>
  <si>
    <t>FR-018</t>
  </si>
  <si>
    <t>Published portfolio projects and major content pages shall have direct, shareable URLs suitable for job applications, networking, and interview discussions.</t>
  </si>
  <si>
    <t>SR-010, SR-014, SR-016</t>
  </si>
  <si>
    <t>Link/share test</t>
  </si>
  <si>
    <t>Portfolio/project pages have direct, shareable public URLs.</t>
  </si>
  <si>
    <t>NFR-001</t>
  </si>
  <si>
    <t>The portfolio shall remain usable on current desktop and mobile screen sizes.</t>
  </si>
  <si>
    <t>SR-005, SR-008</t>
  </si>
  <si>
    <t>Responsive testing</t>
  </si>
  <si>
    <t>Desktop/mobile responsiveness was tested and accepted during Website Quality work.</t>
  </si>
  <si>
    <t>NFR-002</t>
  </si>
  <si>
    <t>Résumé, Projects, professional positioning, and Contact information shall be reachable through primary navigation or within no more than two navigation actions from the landing page.</t>
  </si>
  <si>
    <t>Navigation test</t>
  </si>
  <si>
    <t>Résumé, Projects, positioning, and Contact are reachable through the verified navigation structure.</t>
  </si>
  <si>
    <t>NFR-003</t>
  </si>
  <si>
    <t>Portfolio projects shall use consistent visual, writing, documentation, and case-study conventions.</t>
  </si>
  <si>
    <t>Content/design review</t>
  </si>
  <si>
    <t>Release 1 uses consistent visual, writing, documentation, and case-study conventions.</t>
  </si>
  <si>
    <t>NFR-004</t>
  </si>
  <si>
    <t>Public content shall not expose confidential, proprietary, sensitive, personally identifying, or otherwise inappropriate source data.</t>
  </si>
  <si>
    <t>Project Sponsor / Project Owner</t>
  </si>
  <si>
    <t>Privacy/data review</t>
  </si>
  <si>
    <t>Privacy/publication reviews were completed; no inappropriate public content was identified.</t>
  </si>
  <si>
    <t>NFR-005</t>
  </si>
  <si>
    <t>Secrets, passwords, authentication tokens, API keys, private credentials, or other security-sensitive information shall not be committed to public repositories or published through the portfolio.</t>
  </si>
  <si>
    <t>Repository/security review</t>
  </si>
  <si>
    <t>Repository/publication review found no exposed credentials, tokens, passwords, or similar sensitive information.</t>
  </si>
  <si>
    <t>NFR-006</t>
  </si>
  <si>
    <t>New projects and journal entries shall be addable without substantial redesign of the overall website architecture.</t>
  </si>
  <si>
    <t>SR-004, SR-017</t>
  </si>
  <si>
    <t>Maintainability test</t>
  </si>
  <si>
    <t>Partially Satisfied / Journal portion deferred</t>
  </si>
  <si>
    <t>Reusable project structure has been demonstrated by adding TCGplayer without redesign. Journal/Writing remains post-MVP.</t>
  </si>
  <si>
    <t>NFR-007</t>
  </si>
  <si>
    <t>Primary navigation, résumé access, repository links, project links, and other required external links shall contain no known broken destinations at release.</t>
  </si>
  <si>
    <t>SR-008, SR-013</t>
  </si>
  <si>
    <t>Link validation</t>
  </si>
  <si>
    <t>Navigation, résumé, project, and repository links have just been verified operational.</t>
  </si>
  <si>
    <t>NFR-008</t>
  </si>
  <si>
    <t>Published analytical claims, metrics, and conclusions shall be traceable to supporting data, analysis, methodology, or documented assumptions where practical.</t>
  </si>
  <si>
    <t>SR-007, SR-011, SR-012</t>
  </si>
  <si>
    <t>Analysis/content audit</t>
  </si>
  <si>
    <t>TCGplayer claims/results are traceable to source data, notebook analysis, validation outputs, and documented assumptions/findings.</t>
  </si>
  <si>
    <t>NFR-009</t>
  </si>
  <si>
    <t>Technical project documentation shall provide sufficient context for a reviewer to understand the purpose, inputs, methodology, and outputs without relying solely on source code.</t>
  </si>
  <si>
    <t>Technical-documentation review</t>
  </si>
  <si>
    <t>README and case study provide sufficient context to understand the technical work without relying solely on source code.</t>
  </si>
  <si>
    <t>NFR-010</t>
  </si>
  <si>
    <t>Public-facing portfolio content shall meet basic accessibility practices, including meaningful alternative text for relevant images, usable keyboard navigation where applicable, readable text, and adequate structural headings.</t>
  </si>
  <si>
    <t>SH-004, SH-005, SH-006</t>
  </si>
  <si>
    <t>Accessibility review</t>
  </si>
  <si>
    <t>Accessibility was included in the completed Website Quality acceptance work.</t>
  </si>
  <si>
    <t>NFR-011</t>
  </si>
  <si>
    <t>Project source files and controlled technical/documentation artifacts shall be maintained using version-control practices appropriate to the artifact type.</t>
  </si>
  <si>
    <t>SR-002, SR-011, SR-013</t>
  </si>
  <si>
    <t>Repository/history review</t>
  </si>
  <si>
    <t>Website and technical artifacts are maintained through Git/GitHub with controlled repository practices.</t>
  </si>
  <si>
    <t>NFR-012</t>
  </si>
  <si>
    <t>The portfolio shall present a consistent professional appearance suitable for use in job applications, recruiter communications, networking, and interviews.</t>
  </si>
  <si>
    <t>SR-005, SR-008, SR-014</t>
  </si>
  <si>
    <t>Stakeholder-oriented review</t>
  </si>
  <si>
    <t>Professional presentation was reviewed and accepted for job-search/recruiter/networking use.</t>
  </si>
  <si>
    <t>TR-001</t>
  </si>
  <si>
    <t>Existing academic, operational, entrepreneurial, analytical, and technical project materials shall be inventoried to identify candidates for reconstruction, publication, or exclusion.</t>
  </si>
  <si>
    <t>Content inventory review</t>
  </si>
  <si>
    <t>Existing project materials were inventoried and evaluated; TCGplayer was selected and developed as the Release 1 flagship.</t>
  </si>
  <si>
    <t>TR-002</t>
  </si>
  <si>
    <t>Existing IO journal content and recoverable historical site material shall be inventoried and classified for migration, revision, archival, or exclusion.</t>
  </si>
  <si>
    <t>Migration inventory review</t>
  </si>
  <si>
    <t>Journal/historical-content inventory and migration are intentionally outside Release 1.</t>
  </si>
  <si>
    <t>TR-003</t>
  </si>
  <si>
    <t>Existing datasets and project artifacts intended for publication shall undergo privacy, confidentiality, and proprietary-information review before public release.</t>
  </si>
  <si>
    <t>Publication review</t>
  </si>
  <si>
    <t>Publication/privacy/confidentiality review was performed before public release of the flagship artifacts.</t>
  </si>
  <si>
    <t>TR-004</t>
  </si>
  <si>
    <t>Where original data cannot appropriately be published, sanitized, reduced, synthetic, or representative data shall be prepared where necessary to demonstrate the work.</t>
  </si>
  <si>
    <t>Dataset validation</t>
  </si>
  <si>
    <t>Not Applicable — Release 1</t>
  </si>
  <si>
    <t>Review determined the selected flagship materials could appropriately be published; sanitized/synthetic replacement data was not required.</t>
  </si>
  <si>
    <t>TR-005</t>
  </si>
  <si>
    <t>A standardized GitHub repository and documentation structure shall be established before multiple technical projects are published.</t>
  </si>
  <si>
    <t>SR-013, NFR-011</t>
  </si>
  <si>
    <t>Repository/documentation review</t>
  </si>
  <si>
    <t>GitHub repository/documentation standards and technical conventions are established before future multiple-project publication.</t>
  </si>
  <si>
    <t>TR-006</t>
  </si>
  <si>
    <t>A reusable portfolio case-study structure shall be defined before multiple projects are reconstructed and published.</t>
  </si>
  <si>
    <t>FR-005, FR-016</t>
  </si>
  <si>
    <t>Template review</t>
  </si>
  <si>
    <t>Reusable portfolio case-study structure exists and was demonstrated through the TCGplayer project.</t>
  </si>
  <si>
    <t>TR-007</t>
  </si>
  <si>
    <t>The website technology, hosting approach, and deployment method shall be selected before development of the portfolio MVP proceeds beyond prototyping.</t>
  </si>
  <si>
    <t>Decision record</t>
  </si>
  <si>
    <t>Website technology, hosting, and deployment method were selected and implemented.</t>
  </si>
  <si>
    <t>TR-008</t>
  </si>
  <si>
    <t>Current résumé, professional positioning, role-family targets, credentials, and professional biography shall be reviewed for consistency before public portfolio launch.</t>
  </si>
  <si>
    <t>Messaging consistency review</t>
  </si>
  <si>
    <t>Resume, credentials, positioning, role targets, and portfolio messaging were reviewed for consistency.</t>
  </si>
  <si>
    <t>TR-009</t>
  </si>
  <si>
    <t>At least one complete flagship case study with appropriate supporting evidence shall be validated before the portfolio is considered a usable MVP.</t>
  </si>
  <si>
    <t>SR-006, SR-010, SR-011</t>
  </si>
  <si>
    <t>MVP acceptance review</t>
  </si>
  <si>
    <t>TCGplayer flagship was completed, technically reviewed, publication-reviewed, and formally approved.</t>
  </si>
  <si>
    <t>TR-010</t>
  </si>
  <si>
    <t>After public deployment and validation, the portfolio URL shall be incorporated into appropriate résumé, LinkedIn, job-application, networking, and interview materials.</t>
  </si>
  <si>
    <t>SR-008, SR-010, SR-014</t>
  </si>
  <si>
    <t>Link/document review</t>
  </si>
  <si>
    <t>Following production validation and Release 1 acceptance, the canonical portfolio URL was integrated into résumé, LinkedIn, job-application, networking, and interview materials through ACT-267–272.</t>
  </si>
  <si>
    <t>Change ID</t>
  </si>
  <si>
    <t>Date</t>
  </si>
  <si>
    <t>Change</t>
  </si>
  <si>
    <t>Requested By</t>
  </si>
  <si>
    <t>Impact</t>
  </si>
  <si>
    <t>Decision</t>
  </si>
  <si>
    <t>CR-001</t>
  </si>
  <si>
    <t>Add PPAD Project Radiator Dashboard as Project Execution &amp; Performance Control deliverable</t>
  </si>
  <si>
    <t>Product Owner</t>
  </si>
  <si>
    <t>Scope increase; schedule TBD; minimal expected cost; no MVP impact</t>
  </si>
  <si>
    <t>Incorporated</t>
  </si>
  <si>
    <t>Scope Statement v1.1 and WBS v1.1 updated; WBS Dictionary v1.0 incorporates CR-001.</t>
  </si>
  <si>
    <t>CR-002</t>
  </si>
  <si>
    <t>De-scope Horizon Line Operational Analytics Portfolio Case Study</t>
  </si>
  <si>
    <t>Scope reduction; removes ACT-144–152 from active execution; positive schedule impact; no cost increase; reduces privacy and documentation risk</t>
  </si>
  <si>
    <t>ACT-143 completed as go/no-go assessment. ACT-144–152 reclassified as De-scoped and excluded from active-work, remaining-work, and schedule calculations. Existing PPAD artifacts provide sufficient overlapping competency coverage.</t>
  </si>
  <si>
    <t>Decision ID</t>
  </si>
  <si>
    <t>Decision Basis / Rationale</t>
  </si>
  <si>
    <t>Alternatives Considered</t>
  </si>
  <si>
    <t>Impact / Implications</t>
  </si>
  <si>
    <t>Related WBS / Activities</t>
  </si>
  <si>
    <t>DL-001</t>
  </si>
  <si>
    <t>Establish PPAD Scope Baseline v1.0 consisting of Project Scope Statement v1.1, WBS v1.1, and WBS Dictionary v1.0.</t>
  </si>
  <si>
    <t>The approved scope components collectively define the authorized PPAD project scope and provide the controlled basis for activity definition, scheduling, cost planning, execution, and scope-change evaluation. Requirements Baseline remains a separate upstream baseline rather than being incorporated into the Scope Baseline.</t>
  </si>
  <si>
    <t>Continue planning without a formal Scope Baseline; treat individual scope artifacts independently; include Requirements Baseline as part of the Scope Baseline.</t>
  </si>
  <si>
    <t>Establishes the authoritative scope boundary for PPAD. Changes affecting baselined scope require controlled evaluation. Enables detailed activity definition, dependency development, duration estimation, schedule development, and subsequent cost planning.</t>
  </si>
  <si>
    <t>WBS 1.1.5; ACT-001</t>
  </si>
  <si>
    <t>Scope Baseline v1.0 is the controlling combination of Scope Statement v1.1 + WBS v1.1 + WBS Dictionary v1.0.</t>
  </si>
  <si>
    <t>DL-002</t>
  </si>
  <si>
    <t>Adopt a layered portfolio-evidence architecture in which the personal website serves as the recruiter-facing presentation layer, GitHub serves as the authoritative repository for technical evidence, and Tableau Public / Excel Online provide interactive evidence where appropriate.</t>
  </si>
  <si>
    <t>Separating presentation from technical evidence allows each platform to perform the function it handles best. The website can communicate business value quickly while technical reviewers retain access to repositories, code, notebooks, SQL, sanitized data, spreadsheets, and documentation. Interactive analytical artifacts can remain on platforms designed to execute them rather than forcing the portfolio site to reproduce their functionality.</t>
  </si>
  <si>
    <t>Store all artifacts directly on the personal website; GitHub-only portfolio; screenshots/static evidence only; proprietary all-in-one portfolio platform.</t>
  </si>
  <si>
    <t>Establishes a reusable three-level evidence model: immediate website evidence, interactive evidence, and deeper technical evidence. Influences case-study structure, website requirements, repository standards, and future SQL/Python/Tableau/Excel publication.</t>
  </si>
  <si>
    <t>WBS 1.2.6, 1.3; ACT-058–061, ACT-080–101</t>
  </si>
  <si>
    <t>Website = presentation/case studies; Tableau/Excel = interactive evidence; GitHub = technical source of truth.</t>
  </si>
  <si>
    <t>DL-003</t>
  </si>
  <si>
    <t>Adopt a static-first, “buy the design, own the implementation” strategy for the PPAD portfolio website.</t>
  </si>
  <si>
    <t>PPAD prioritizes rapid delivery of a professional-grade portfolio rather than demonstrating advanced front-end engineering or server administration. Purchasing/adapting a professionally designed template can reduce design effort while retaining ownership of source code, content, domain, repositories, and deployment configuration. Static architecture minimizes infrastructure cost and complexity while preserving portability.</t>
  </si>
  <si>
    <t>Fully custom HTML/CSS/JavaScript implementation; SaaS website builder; WordPress/CMS; custom dynamic application; VPS/self-hosting; home-hosted server.</t>
  </si>
  <si>
    <t>Reduces Release 1 implementation scope, avoids unnecessary server administration, permits low-cost managed static hosting, and allows the visual layer to be replaced later without losing portfolio content or technical evidence. A professional template/theme may create a one-time acquisition cost.</t>
  </si>
  <si>
    <t>WBS 1.2.1–1.2.2; ACT-030–044</t>
  </si>
  <si>
    <r>
      <t xml:space="preserve">Architectural principle: </t>
    </r>
    <r>
      <rPr>
        <sz val="11"/>
        <color theme="1"/>
        <rFont val="Calibri"/>
        <family val="2"/>
        <scheme val="minor"/>
      </rPr>
      <t>Buy the design; own the source and content; outsource commodity infrastructure. Backend functionality will only be introduced when a future requirement justifies it.</t>
    </r>
  </si>
  <si>
    <t>DL-004</t>
  </si>
  <si>
    <t>Select Astro as the PPAD portfolio website framework using a professionally designed Astro portfolio template/theme and reusable content structures for projects and future writing.</t>
  </si>
  <si>
    <t>Astro best satisfies the approved website-selection criteria for professional visual quality, speed to MVP, static deployment, Git/version-control compatibility, reusable project/article content, embed flexibility, maintainability, portability, and future Journal expansion without introducing unnecessary application/backend complexity.</t>
  </si>
  <si>
    <t>Premium static HTML template; Next.js; Hugo; Eleventy; proprietary/SaaS website builders.</t>
  </si>
  <si>
    <t>Website source will be version controlled in GitHub. Reusable project and writing structures can support future portfolio expansion without redesigning the site. Supports Tableau, Excel, GitHub, images, charts, and other evidence through embedded or linked case-study content.</t>
  </si>
  <si>
    <t>WBS 1.2.1; ACT-030–032, ACT-036–064</t>
  </si>
  <si>
    <r>
      <t xml:space="preserve">Completes </t>
    </r>
    <r>
      <rPr>
        <sz val="11"/>
        <color theme="1"/>
        <rFont val="Calibri"/>
        <family val="2"/>
        <scheme val="minor"/>
      </rPr>
      <t>ACT-032 — Select Website Technology. Styling/template choice remains an implementation decision unless it materially changes architecture, scope, cost, or schedule.</t>
    </r>
  </si>
  <si>
    <t>DL-005</t>
  </si>
  <si>
    <t>Select GitHub Pages as the Release 1 managed static hosting and deployment approach for the Astro portfolio, with GitHub Actions used for build/deployment and a custom domain intended for the professional production URL.</t>
  </si>
  <si>
    <t>GitHub Pages aligns with the selected static Astro architecture, the existing Git/GitHub workflow, source ownership, automated deployment, low recurring cost, custom-domain capability, HTTPS availability, and the objective of avoiding unnecessary server administration. The hosting layer remains replaceable if future requirements justify migration.</t>
  </si>
  <si>
    <t>Cloudflare Pages; Netlify; Vercel; SaaS-hosted website builder; VPS; home/self-hosting.</t>
  </si>
  <si>
    <t>Release 1 hosting expense is minimized primarily to domain/template-related costs. Website source should reside in a dedicated website repository rather than the private PPAD governance repository. Deployment becomes repeatable through Git-based workflow. Hosting can later migrate without materially changing portfolio content or technical evidence.</t>
  </si>
  <si>
    <t>WBS 1.2.1; ACT-033–035, ACT-258–267</t>
  </si>
  <si>
    <r>
      <t xml:space="preserve">Completes </t>
    </r>
    <r>
      <rPr>
        <sz val="11"/>
        <color theme="1"/>
        <rFont val="Calibri"/>
        <family val="2"/>
        <scheme val="minor"/>
      </rPr>
      <t>ACT-034 — Select Hosting &amp; Deployment Approach. Together with DL-004 and ACT-035, resolves I-001 — Website technology / hosting / deployment unresolved.</t>
    </r>
  </si>
  <si>
    <t>DL-006</t>
  </si>
  <si>
    <t>Establish PPAD Professional Positioning Baseline v1.0 as the controlled source of truth for the project’s professional identity, value proposition, target-role positioning, capability pillars, evidence strategy, and career-facing messaging.</t>
  </si>
  <si>
    <t>PPAD now contains multiple downstream artifacts that depend on a consistent professional narrative, including the portfolio website, résumé, LinkedIn, cover letters, case studies, interview talking points, and networking materials. Because a material change to the core value proposition would create a substantial ripple effect across these outputs, the positioning framework should be baselined before further content development. The baseline integrates the approved professional identity around project management, business analysis, business analytics, operations, technical fluency, and structured execution under ambiguity.</t>
  </si>
  <si>
    <t>Continue developing website and job-search messaging independently; use the résumé summary as the informal source of truth; maintain separate positioning language for each role family without a controlling baseline; defer formal positioning governance until after website launch.</t>
  </si>
  <si>
    <t>Establishes a controlled configuration baseline for professional messaging. Downstream career-facing content must conform to the baseline unless intentionally tailored within approved rules. Material changes to the core value proposition, professional identity, primary role families, capability pillars, or career narrative require impact review across website, résumé, LinkedIn, cover letters, case studies, interview materials, and related PPAD outputs. Minor wording and job-specific tailoring do not require rebaselining.</t>
  </si>
  <si>
    <t>ACT-045, ACT-046, ACT-047, ACT-050, ACT-052, ACT-054, ACT-252</t>
  </si>
  <si>
    <r>
      <t>PPAD Professional Positioning Baseline v1.0 approved effective September 6, 2026.</t>
    </r>
    <r>
      <rPr>
        <sz val="11"/>
        <color theme="1"/>
        <rFont val="Calibri"/>
        <family val="2"/>
        <scheme val="minor"/>
      </rPr>
      <t xml:space="preserve"> Core positioning centers on bringing structure to ambiguity, measuring what matters, and coordinating work toward measurable outcomes. Credential narrative includes PMP, CAPM, FAA Part 107, UNT Bachelor’s of AAS in Information Technologies, Data Analytics, and Graphic Design, and UNT M.S. in Business Analytics in progress. This is a PPAD-specific configuration baseline and does not replace the Requirements, Scope, Schedule, or Cost Baselines.</t>
    </r>
  </si>
  <si>
    <t>DL-007</t>
  </si>
  <si>
    <t>Approve PPAD Public Artifact Publication Standard v1.0</t>
  </si>
  <si>
    <t>Establish a consistent, risk-based publication-governance standard for PPAD public-facing artifacts while avoiding unnecessary suppression of legitimate historical evidence. Original historical project data may be published when no privacy, security, ownership, contractual, licensing, or other publication restriction applies. Sanitization, reduction, redaction, or representative/synthetic data should be used only where required to control publication risk or where doing so materially improves portfolio usability. Contextually meaningful vendor and business identifiers may be retained when they improve understanding of the original workflow or analytical context.</t>
  </si>
  <si>
    <t>1. Default anonymization/redaction of historical data — Rejected because it could unnecessarily remove context and weaken the evidentiary value of legitimate historical project materials. 2. Require synthetic or representative data for all public technical projects — Rejected because representative data should be a risk-control or usability option, not a default when original data is appropriate for publication. 3. Make publication decisions independently for each project without a common standard — Rejected because this would create inconsistent review practices and increase the likelihood of rework or missed publication risks. 4. Risk-based publication standard permitting original data where appropriate — Selected because it preserves useful evidence while still requiring review for privacy, security, ownership, licensing, contractual, and other publication concerns.</t>
  </si>
  <si>
    <t>Governs publication review for jdylanbeckham.com, GitHub repositories, downloadable portfolio artifacts, technical evidence, historical project materials, dashboards, and future PPAD public-facing content. Establishes that publication controls are risk-based rather than default anonymization requirements. Allows original historical data and contextually meaningful vendor/business identifiers to remain visible when permissible and useful. Requires publication review before public release and use of sanitization, reduction, or representative data when actual risk or usability considerations warrant it. Reduces the likelihood of later rework by defining publication criteria before additional flagship technical evidence is produced. No change to the Requirements, Scope, Schedule, or Cost Baselines is required.</t>
  </si>
  <si>
    <t>WBS 1.3.4 — Public Artifact / Data Publication Standards; WBS 1.4.2 — TCGplayer Flagship Project. ACT-095 Define Public Artifact Review Criteria; ACT-096 Define Data Sanitization Approach; ACT-097 Define Synthetic / Representative Data Standard; ACT-098 Define Credential and Secret Review Procedure; ACT-099 Define Publication Review Record; ACT-100 Validate Public Data Standards Against TCGplayer; ACT-101 Approve Public Data Standards; ACT-110 Assemble TCGplayer Source Materials; ACT-113 Assess TCGplayer Data for Publication.</t>
  </si>
  <si>
    <t>Standard was practically validated against representative TCGplayer project materials including the historical TOM Pricing Database, a representative Trader Tools export, and a historical TCGplayer pricing/inventory export. Review identified no reason to treat historical operational data as inherently restricted solely because of its age or business origin. Vendor identities may be retained where they materially demonstrate the purpose and context of the Trader Tools data. Full or reduced datasets may be used depending on reviewer usability; reduction is not automatically required for privacy. Publication remains subject to final privacy, security, ownership, contractual, licensing, and credential/secret review. This decision supports completion of ACT-095 through ACT-101 and establishes the governing approach for subsequent PPAD publication reviews.</t>
  </si>
  <si>
    <t>DL-008</t>
  </si>
  <si>
    <t>ACT-276, ACT-277, ACT-278; 1.5 SQL; 1.6 Python; ACT-282; 1.8.4</t>
  </si>
  <si>
    <t>Type</t>
  </si>
  <si>
    <t>Description</t>
  </si>
  <si>
    <t>Category</t>
  </si>
  <si>
    <t>Likelihood</t>
  </si>
  <si>
    <t>Owner</t>
  </si>
  <si>
    <t>Response Strategy</t>
  </si>
  <si>
    <t>Response / Action</t>
  </si>
  <si>
    <t>Trigger / Due Date</t>
  </si>
  <si>
    <t>Related WBS / Jira</t>
  </si>
  <si>
    <t>R-001</t>
  </si>
  <si>
    <t>Risk</t>
  </si>
  <si>
    <t>Competing PPAD, graduate coursework, active job-search, and other commitments may reduce available project capacity and cause schedule slippage.</t>
  </si>
  <si>
    <t>Resource / Schedule</t>
  </si>
  <si>
    <t>J. Dylan Beckham</t>
  </si>
  <si>
    <t>Mitigate</t>
  </si>
  <si>
    <t>Develop a realistic resource-constrained project schedule; prioritize MVP work; limit concurrent workstreams; monitor milestone performance.</t>
  </si>
  <si>
    <t>Schedule development and each milestone review</t>
  </si>
  <si>
    <t>Monitoring</t>
  </si>
  <si>
    <t>1.1.6 Schedule Management</t>
  </si>
  <si>
    <t>Release 1 completed ahead of the baseline target; capacity risk remains relevant to post-MVP work alongside graduate coursework and the active job search.</t>
  </si>
  <si>
    <t>R-002</t>
  </si>
  <si>
    <t>Uncontrolled addition of portfolio features, projects, analytics work, or tooling may expand scope beyond an approved release and delay delivery of the next committed outcome.</t>
  </si>
  <si>
    <t>Scope</t>
  </si>
  <si>
    <t>Maintain MVP vs. post-MVP backlog distinction; evaluate material additions through change control; prioritize against stakeholder value and Release 1 objectives.</t>
  </si>
  <si>
    <t>New feature/project proposed outside current baseline</t>
  </si>
  <si>
    <t>1.1.5 Scope Management / 1.1.11 Execution &amp; Performance</t>
  </si>
  <si>
    <t>R-003</t>
  </si>
  <si>
    <t>If the unresolved website technology, hosting, and deployment decision remains open beyond the required decision point, dependent website implementation and MVP milestones may be delayed.</t>
  </si>
  <si>
    <t>Technical / Schedule</t>
  </si>
  <si>
    <t>Complete website technology evaluation and selection before dependent implementation work; document decision and dependencies.</t>
  </si>
  <si>
    <t>Website implementation becomes ready to start without platform decision</t>
  </si>
  <si>
    <t>Closed</t>
  </si>
  <si>
    <t>1.2.1 Website Architecture / SCRUM-20</t>
  </si>
  <si>
    <t>Closed: Astro, GitHub Pages, the custom domain, and the production deployment approach were selected, implemented, and validated during Release 1.</t>
  </si>
  <si>
    <t>R-004</t>
  </si>
  <si>
    <t>Historical academic, entrepreneurial, or operational project artifacts may be incomplete, inconsistent, unavailable, or insufficient for reconstruction into portfolio-ready case studies.</t>
  </si>
  <si>
    <t>Data / Content</t>
  </si>
  <si>
    <t>Inventory source artifacts early; assess completeness; document limitations; use representative or reconstructed evidence where appropriate and clearly disclosed.</t>
  </si>
  <si>
    <t>Artifact inventory identifies missing or unusable source material</t>
  </si>
  <si>
    <t>Open</t>
  </si>
  <si>
    <t>1.4.1 Project Inventory</t>
  </si>
  <si>
    <t>Particularly relevant to older projects being reconstructed.</t>
  </si>
  <si>
    <t>R-005</t>
  </si>
  <si>
    <t>Project data, screenshots, files, or historical materials selected for publication may contain confidential, proprietary, sensitive, personally identifiable, licensed, or otherwise inappropriate information.</t>
  </si>
  <si>
    <t>Privacy / Quality</t>
  </si>
  <si>
    <t>Avoid / Mitigate</t>
  </si>
  <si>
    <t>Conduct publication review before public use; sanitize data; remove sensitive information; use reduced, synthetic, or representative datasets when required.</t>
  </si>
  <si>
    <t>Any artifact is selected for public publication</t>
  </si>
  <si>
    <t>1.3.4 Public Data Standards / TR-003 / TR-004</t>
  </si>
  <si>
    <t>Also governed by the approved DoD.</t>
  </si>
  <si>
    <t>R-006</t>
  </si>
  <si>
    <t>Required SQL, Python, web-development, or analytics capabilities may require additional refresh or learning effort, increasing activity durations.</t>
  </si>
  <si>
    <t>Use applied project work for skill refresh; estimate learning effort explicitly during schedule development; avoid unnecessary technology expansion.</t>
  </si>
  <si>
    <t>Activity requires capability beyond current working proficiency</t>
  </si>
  <si>
    <t>1.5 SQL / 1.6 Python / 1.2 Website</t>
  </si>
  <si>
    <t>R-007</t>
  </si>
  <si>
    <t>Delay or quality problems in the TCGplayer Inventory Data Reconciliation project may prevent fulfillment of the Release 1 flagship-case-study requirement.</t>
  </si>
  <si>
    <t>Schedule / Quality</t>
  </si>
  <si>
    <t>Treat TCGplayer as a Release 1 priority; define its activity sequence and acceptance criteria early; validate technical and publication requirements before final case-study production.</t>
  </si>
  <si>
    <t>TCGplayer milestone slips or fails applicable DoD/acceptance criteria</t>
  </si>
  <si>
    <t>1.4.2 TCGplayer / Release 1</t>
  </si>
  <si>
    <t>Release 1 currently requires at least one complete flagship case study.</t>
  </si>
  <si>
    <t>R-008</t>
  </si>
  <si>
    <t>Maintaining project information manually across Jira, GitHub, the Project Controls workbook, schedule tools, and later the Information Radiator may create inconsistent or stale project-status information.</t>
  </si>
  <si>
    <t>Governance / Data Quality</t>
  </si>
  <si>
    <t>Maintain clear systems of record; use the Project Controls workbook for controlled registers, Jira for work status, GitHub for version-controlled artifacts, and the radiator only as a consolidated reporting view.</t>
  </si>
  <si>
    <t>Conflicting status or baseline information appears between systems</t>
  </si>
  <si>
    <t>1.1.11 Execution &amp; Performance / CR-001</t>
  </si>
  <si>
    <t>Information Radiator must not become an independent source of record.</t>
  </si>
  <si>
    <t>R-009</t>
  </si>
  <si>
    <t>Excessive project-management documentation or control activity may consume disproportionate effort relative to portfolio delivery and delay stakeholder-visible outcomes.</t>
  </si>
  <si>
    <t>Governance / Resource</t>
  </si>
  <si>
    <t>Keep controls proportional; reuse existing artifacts; avoid standalone documents where registers or existing plans are sufficient; prioritize controls that support decisions or portfolio evidence.</t>
  </si>
  <si>
    <t>Administrative effort begins displacing MVP delivery work</t>
  </si>
  <si>
    <t>1.1 Project Management &amp; Governance</t>
  </si>
  <si>
    <t>Particularly important for a single-person project.</t>
  </si>
  <si>
    <t>R-010</t>
  </si>
  <si>
    <t>Dependencies between website architecture, technical standards, project reconstruction, quality validation, and release readiness may create bottlenecks if work is sequenced incorrectly.</t>
  </si>
  <si>
    <t>Schedule / Dependency</t>
  </si>
  <si>
    <t>Develop an explicit activity sequence and dependency network from the approved WBS before establishing the Schedule Baseline.</t>
  </si>
  <si>
    <t>Schedule development identifies conflicting or blocked activities</t>
  </si>
  <si>
    <t>1.1.6.2 Activity Sequencing / 1.1.6.3 Dependency Network</t>
  </si>
  <si>
    <t>Closed for Release 1: the dependency network and execution sequence were developed and validated. Future release dependencies will be handled through rolling-wave planning.</t>
  </si>
  <si>
    <t>R-011</t>
  </si>
  <si>
    <t>If preferred work order, historical chronology, or single-resource limitations are incorrectly encoded as hard logical dependencies, the PPAD schedule may become unnecessarily constrained and produce a misleading dependency network or critical path.</t>
  </si>
  <si>
    <t>Schedule / Resource</t>
  </si>
  <si>
    <t>During dependency-network development, retain only genuine logical predecessor relationships. Treat resource availability and preferred execution order separately during schedule development and resource leveling.</t>
  </si>
  <si>
    <t>1.1.6.3 Dependency Network and 1.1.6.5 Schedule Development</t>
  </si>
  <si>
    <t>1.1.6 Schedule Management / SCRUM-11</t>
  </si>
  <si>
    <t>Logical eligibility does not mean simultaneous execution is possible, and sequential execution does not necessarily imply a logical dependency. The mitigation has been applied during sequencing, but the risk remains relevant when we build the Integrated Master Schedule and begin resource leveling.</t>
  </si>
  <si>
    <t>A-001</t>
  </si>
  <si>
    <t>Assumption</t>
  </si>
  <si>
    <t>J. Dylan Beckham will remain the primary project resource and will continue performing the Sponsor, Project Manager, Product Owner, Technical Developer, Business Analyst, and Content Owner roles as applicable.</t>
  </si>
  <si>
    <t>Resource / Governance</t>
  </si>
  <si>
    <t>Validate / Manage</t>
  </si>
  <si>
    <t>Use a resource-constrained schedule based on one primary delivery resource; revise resource assumptions if outside contributors or additional resources are introduced.</t>
  </si>
  <si>
    <t>Schedule development and whenever project staffing changes</t>
  </si>
  <si>
    <t>1.1 Governance / 1.1.6 Schedule Management</t>
  </si>
  <si>
    <t>Delivery roles are logically distinct even when performed by the same individual.</t>
  </si>
  <si>
    <t>A-002</t>
  </si>
  <si>
    <t>The approved Requirements Baseline v1.0, Scope Baseline v1.0, and MVP / Release 1 definition will remain sufficiently stable to support schedule development and near-term execution.</t>
  </si>
  <si>
    <t>Scope / Governance</t>
  </si>
  <si>
    <t>Use current approved baselines as planning inputs; evaluate material changes through the established change-control process.</t>
  </si>
  <si>
    <t>Any proposed material scope or requirement change</t>
  </si>
  <si>
    <t>Validated</t>
  </si>
  <si>
    <t>1.1.4 Requirements / 1.1.5 Scope Management</t>
  </si>
  <si>
    <t>Validated through Release 1 execution. The approved requirements, scope, and release definition remained sufficiently stable to support planning and delivery, with material changes handled through established controls.</t>
  </si>
  <si>
    <t>A-003</t>
  </si>
  <si>
    <t>Existing academic, entrepreneurial, operational, and technical artifacts will provide enough recoverable source material to reconstruct at least the portfolio projects currently identified as candidates.</t>
  </si>
  <si>
    <t>Content / Data</t>
  </si>
  <si>
    <t>Validate</t>
  </si>
  <si>
    <t>Complete project-material inventory and assess each candidate for evidence quality, completeness, publication suitability, and reconstruction effort.</t>
  </si>
  <si>
    <t>1.4.1 Project Inventory and each project reconstruction start</t>
  </si>
  <si>
    <t>1.4.1 Existing Project Inventory</t>
  </si>
  <si>
    <t>A-004</t>
  </si>
  <si>
    <t>The TCGplayer Inventory Data Reconciliation &amp; Quality-Control Pipeline can be reconstructed, documented, sanitized as necessary, and presented as the initial Release 1 flagship case study.</t>
  </si>
  <si>
    <t>Technical / Content</t>
  </si>
  <si>
    <t>Confirm source files, methodology, results, publication constraints, and supporting evidence before final case-study development.</t>
  </si>
  <si>
    <t>Start of 1.4.2 TCGplayer reconstruction</t>
  </si>
  <si>
    <t>Validated through successful reconstruction, validation, publication, and formal approval of the TCGplayer flagship case study.</t>
  </si>
  <si>
    <t>A-005</t>
  </si>
  <si>
    <t>Public-facing portfolio evidence can be created without publishing confidential, proprietary, sensitive, personally identifiable, or otherwise restricted source information.</t>
  </si>
  <si>
    <t>Privacy / Data</t>
  </si>
  <si>
    <t>Apply publication review and use sanitized, reduced, synthetic, or representative data and artifacts where necessary.</t>
  </si>
  <si>
    <t>Before any project artifact is published</t>
  </si>
  <si>
    <t>The portfolio needs to demonstrate methodology and results without requiring unrestricted publication of original data.</t>
  </si>
  <si>
    <t>A-006</t>
  </si>
  <si>
    <t>Jira, Git/GitHub, the Project Controls workbook, and the selected scheduling environment will remain available and sufficient for PPAD project-management and version-control needs during the current project lifecycle.</t>
  </si>
  <si>
    <t>Technical / Governance</t>
  </si>
  <si>
    <t>Monitor</t>
  </si>
  <si>
    <t>Continue using defined systems of record; reassess tooling only if a current platform materially prevents required project control or delivery.</t>
  </si>
  <si>
    <t>Tool limitation, access loss, or material workflow failure</t>
  </si>
  <si>
    <t>1.1.11 Execution &amp; Performance / 1.3 Technical Infrastructure</t>
  </si>
  <si>
    <t>Avoid unnecessary migration solely for experimentation.</t>
  </si>
  <si>
    <t>A-007</t>
  </si>
  <si>
    <t>A practical website technology and hosting/deployment solution exists that can satisfy Release 1 functional and nonfunctional requirements without requiring excessive cost or development complexity.</t>
  </si>
  <si>
    <t>Technical / Cost</t>
  </si>
  <si>
    <t>Evaluate platform alternatives against approved requirements, maintainability, deployment complexity, cost, and portfolio needs before selection.</t>
  </si>
  <si>
    <t>SCRUM-20 / 1.2.1 Website Architecture</t>
  </si>
  <si>
    <t>Validated through successful implementation and production operation of the Astro portfolio on GitHub Pages with the custom domain and required Release 1 quality characteristics.</t>
  </si>
  <si>
    <t>A-008</t>
  </si>
  <si>
    <t>The approved Release 1 scope—particularly one completed flagship case study plus core portfolio content—will provide sufficient initial stakeholder value to support job applications, networking, recruiter review, and interviews before all post-MVP work is complete.</t>
  </si>
  <si>
    <t>Stakeholder / Release</t>
  </si>
  <si>
    <t>Deploy the MVP when its approved requirements are satisfied; collect stakeholder feedback and use findings to prioritize post-MVP enhancements.</t>
  </si>
  <si>
    <t>MVP validation and early external use</t>
  </si>
  <si>
    <t>Unvalidated</t>
  </si>
  <si>
    <t>Release 1 / BR-006 / BR-007</t>
  </si>
  <si>
    <t>Core rationale for incremental delivery rather than waiting for the entire portfolio backlog.</t>
  </si>
  <si>
    <t>A-009</t>
  </si>
  <si>
    <t>Current target-role families—project management, project coordination, business analysis, data/business analytics, and operations-focused roles—will remain sufficiently representative to guide portfolio positioning during Release 1 development.</t>
  </si>
  <si>
    <t>Stakeholder / Career</t>
  </si>
  <si>
    <t>Monitor / Validate</t>
  </si>
  <si>
    <t>Continue aligning portfolio language and project selection to actual job-search evidence; revise positioning if target-role strategy materially changes.</t>
  </si>
  <si>
    <t>Material shift in target roles or repeated stakeholder/job-market feedback</t>
  </si>
  <si>
    <t>1.2.3 Landing / 1.2.4 Profile / TR-008</t>
  </si>
  <si>
    <t>Portfolio should remain coherent without becoming tailored to only one job posting.</t>
  </si>
  <si>
    <t>A-010</t>
  </si>
  <si>
    <t>Applied development work within PPAD will provide sufficient opportunity to refresh and demonstrate SQL, Python, analytics, Git/GitHub, and project-management capabilities without requiring separate tutorial-based projects for every skill.</t>
  </si>
  <si>
    <t>Technical / Learning</t>
  </si>
  <si>
    <t>Prioritize applied project work tied to business questions and portfolio deliverables; introduce separate learning exercises only where a genuine skill gap blocks delivery.</t>
  </si>
  <si>
    <t>During SQL/Python activity definition and technical execution</t>
  </si>
  <si>
    <t>BR-003 / 1.5 SQL / 1.6 Python</t>
  </si>
  <si>
    <t>A-011</t>
  </si>
  <si>
    <t>The project can be managed effectively using lightweight cost and resource controls proportionate to a primarily self-directed portfolio project rather than enterprise-scale financial and staffing processes.</t>
  </si>
  <si>
    <t>Governance / Cost / Resource</t>
  </si>
  <si>
    <t>Develop only the level of cost and resource planning needed for meaningful decisions, baselines, and portfolio evidence; expand controls only if complexity warrants it.</t>
  </si>
  <si>
    <t>Cost/resource planning or material project complexity increase</t>
  </si>
  <si>
    <t>1.1.6 Schedule / 1.1.7 Cost Management</t>
  </si>
  <si>
    <t>Validated through Release 1. Lightweight cost, resource, schedule, RAID, requirements, and release controls were sufficient to support decisions and formal acceptance without enterprise-scale administrative overhead.</t>
  </si>
  <si>
    <t>A-012</t>
  </si>
  <si>
    <t>Portfolio requirements, case-study structures, repository standards, and website architecture can be designed for reuse so that post-MVP projects and journal content can be added without substantial redesign.</t>
  </si>
  <si>
    <t>Architecture / Maintainability</t>
  </si>
  <si>
    <t>Validate reusable templates, repository conventions, and site architecture during MVP implementation before scaling publication volume.</t>
  </si>
  <si>
    <t>Completion of first case-study template and website architecture</t>
  </si>
  <si>
    <t>BR-008 / SR-004 / FR-016 / NFR-006</t>
  </si>
  <si>
    <t>I-001</t>
  </si>
  <si>
    <t>Issue</t>
  </si>
  <si>
    <t>The website technology, hosting, and deployment approach have not yet been selected, preventing finalization of the technical implementation approach for the Portfolio Website MVP.</t>
  </si>
  <si>
    <t>Technical / Decision</t>
  </si>
  <si>
    <t>Resolve</t>
  </si>
  <si>
    <t>Complete SCRUM-20; evaluate viable website/platform alternatives against approved requirements, cost, maintainability, technical complexity, deployment needs, and future extensibility; record the selected approach.</t>
  </si>
  <si>
    <t>Before dependent website implementation begins</t>
  </si>
  <si>
    <t>Resolved</t>
  </si>
  <si>
    <t>I-002</t>
  </si>
  <si>
    <t>The initial Activity Sequencing work contains several predecessor and relationship expressions that are useful for planning discussion but are not directly usable as formal schedule-network logic, including narrative predecessors and qualifiers such as “Project delivery activities complete,” “As Needed,” “Ongoing,” “SS / Recurring,” and “FS / Incremental.”</t>
  </si>
  <si>
    <t>Schedule / Governance</t>
  </si>
  <si>
    <t>During dependency-network development, normalize predecessor references to valid Activity IDs or defined milestones and restrict formal relationship types to FS, SS, FF, or SF. Handle recurring, conditional, as-needed, and ongoing work through appropriate schedule treatment rather than relationship syntax.</t>
  </si>
  <si>
    <t>Before integrated dependency network is approved or entered into scheduling software</t>
  </si>
  <si>
    <t>1.1.6.2 Activity Sequencing / 1.1.6.3 Dependency Network / SCRUM-11</t>
  </si>
  <si>
    <t>We completed the dependency-network audit, normalized invalid/narrative relationship logic, removed false dependencies, and incorporated the corrected logic into the combined Dependency Network + Duration Estimates.</t>
  </si>
  <si>
    <t>D-001</t>
  </si>
  <si>
    <t>Dependency</t>
  </si>
  <si>
    <t>Development of the master project schedule depends on the approved Scope Baseline providing the authorized scope and decomposition from which activities are derived.</t>
  </si>
  <si>
    <t>Schedule / Scope</t>
  </si>
  <si>
    <t>Manage</t>
  </si>
  <si>
    <t>Use Scope Statement v1.1, WBS v1.1, and WBS Dictionary v1.0 as governing inputs for activity definition and schedule development.</t>
  </si>
  <si>
    <t>Before 1.1.6 Activity Definition</t>
  </si>
  <si>
    <t>1.1.5 Scope Management / 1.1.6 Schedule Management / SCRUM-11</t>
  </si>
  <si>
    <t>Already correctly marked. Scope Baseline established.</t>
  </si>
  <si>
    <t>D-002</t>
  </si>
  <si>
    <t>Establishment of the Schedule Baseline depends on completion of activity definition, activity sequencing, dependency analysis, duration estimation, and development of the integrated project schedule.</t>
  </si>
  <si>
    <t>Schedule</t>
  </si>
  <si>
    <t>Complete Schedule Management activities in sequence and validate the integrated schedule before baseline approval.</t>
  </si>
  <si>
    <t>Before 1.1.6.6 Schedule Baseline</t>
  </si>
  <si>
    <t>1.1.6.1–1.1.6.6 / SCRUM-11</t>
  </si>
  <si>
    <t>If the Schedule Baseline has already been formally established, its prerequisite chain is complete.</t>
  </si>
  <si>
    <t>D-003</t>
  </si>
  <si>
    <t>Portfolio website implementation depends on selection of the website technology, hosting, and deployment approach.</t>
  </si>
  <si>
    <t>Complete SCRUM-20 and document the selected platform and deployment approach before dependent implementation work begins.</t>
  </si>
  <si>
    <t>Before website development begins</t>
  </si>
  <si>
    <t>Website technology, hosting, and deployment approach were selected and implemented. The site is live.</t>
  </si>
  <si>
    <t>D-004</t>
  </si>
  <si>
    <t>Website design and implementation depend on completion of sufficient information architecture and navigation structure to define how required content and capabilities will be organized.</t>
  </si>
  <si>
    <t>Technical / UX</t>
  </si>
  <si>
    <t>Define site information architecture, primary navigation, content hierarchy, and required page relationships before substantial page implementation.</t>
  </si>
  <si>
    <t>Before dependent website components are built</t>
  </si>
  <si>
    <t>1.2.1 Website Architecture / 1.2.2 Design System</t>
  </si>
  <si>
    <t>Information architecture/navigation were defined and implemented; we just verified the live components.</t>
  </si>
  <si>
    <t>D-005</t>
  </si>
  <si>
    <t>MVP deployment depends on completion and validation of Website Quality requirements, including responsive behavior, accessibility, navigation, link integrity, privacy/security, and professional presentation.</t>
  </si>
  <si>
    <t>Quality / Release</t>
  </si>
  <si>
    <t>Complete required website quality reviews and resolve release-blocking defects before Release 1 deployment.</t>
  </si>
  <si>
    <t>Before 1.8.2 MVP Deployment</t>
  </si>
  <si>
    <t>1.2.9 Website Quality / 1.8.1 MVP Readiness / 1.8.2 MVP Deployment</t>
  </si>
  <si>
    <t>Website Quality requirements/acceptance are complete; ACT-253 just reconfirmed them.</t>
  </si>
  <si>
    <t>D-006</t>
  </si>
  <si>
    <t>Publication of reconstructed projects and technical evidence depends on completion of applicable public-data, privacy, confidentiality, and sanitization review.</t>
  </si>
  <si>
    <t>Data / Privacy / Quality</t>
  </si>
  <si>
    <t>Review candidate datasets, screenshots, code, outputs, and documentation before publication; sanitize or substitute representative data where required.</t>
  </si>
  <si>
    <t>Before any reconstructed project artifact becomes public</t>
  </si>
  <si>
    <t>Release 1 publication/privacy prerequisites were satisfied. Future public artifacts remain subject to item-level publication review.</t>
  </si>
  <si>
    <t>D-007</t>
  </si>
  <si>
    <t>Completion of the TCGplayer flagship case study depends on availability and validation of the original project materials, sanitized or publishable data, technical reconstruction, validation evidence, repository documentation, and case-study narrative.</t>
  </si>
  <si>
    <t>Technical / Content / Release</t>
  </si>
  <si>
    <t>Confirm source materials, reproduce and validate the technical workflow, prepare publishable supporting evidence, and complete the case study against the approved template and DoD.</t>
  </si>
  <si>
    <t>Before Release 1 flagship acceptance</t>
  </si>
  <si>
    <t>1.4.1 / 1.4.2 TCGplayer / Release 1</t>
  </si>
  <si>
    <t>TCGplayer flagship reconstruction, validation, publication, and approval were completed through ACT-124.</t>
  </si>
  <si>
    <t>D-008</t>
  </si>
  <si>
    <t>Consistent publication of multiple portfolio projects depends on establishment and validation of reusable repository, documentation, and case-study standards.</t>
  </si>
  <si>
    <t>Technical / Maintainability</t>
  </si>
  <si>
    <t>Establish the PPAD Activity Definitions Register v0.1 with 283 defined activities and milestones mapped across WBS branches 1.1 through 1.8, including completed, recurring, Release 1, post-MVP, and closeout work in preparation for activity sequencing and master schedu</t>
  </si>
  <si>
    <t>Complete and validate reusable repository/documentation conventions and the case-study structure before scaling publication across multiple projects.</t>
  </si>
  <si>
    <t>Before multiple reconstructed projects are published</t>
  </si>
  <si>
    <t>1.3.2 Repository Standards / 1.3.3 Technical Project Standards / 1.2.6 Projects</t>
  </si>
  <si>
    <t>Reusable repository, documentation, technical, and case-study standards were established and validated through the Release 1 flagship.</t>
  </si>
  <si>
    <t>D-009</t>
  </si>
  <si>
    <t>SQL portfolio development depends on establishment of an appropriate SQL environment, dataset, and schema before representative analytical queries and advanced work can be developed reliably.</t>
  </si>
  <si>
    <t>Technical</t>
  </si>
  <si>
    <t>Select and configure the SQL environment and define the working dataset/schema before beginning dependent SQL deliverables.</t>
  </si>
  <si>
    <t>Before substantive 1.5.2–1.5.4 SQL work</t>
  </si>
  <si>
    <t>1.5.1 SQL Environment / 1.5 SQL</t>
  </si>
  <si>
    <t>D-010</t>
  </si>
  <si>
    <t>Python portfolio development depends on a usable development environment, notebook/package structure, and applicable repository standards before repeatable cleaning, KPI automation, and forecasting work can be produced.</t>
  </si>
  <si>
    <t>Establish the Python working environment and project conventions before scaling dependent technical work.</t>
  </si>
  <si>
    <t>Before substantive 1.6.2–1.6.4 Python work</t>
  </si>
  <si>
    <t>1.6.1 Python Environment / 1.3.3 Technical Project Standards</t>
  </si>
  <si>
    <t>A usable Python/Jupyter environment, repository conventions, package requirements, reproducible workflow, and technical standards have all been demonstrated through TCGplayer.</t>
  </si>
  <si>
    <t>D-011</t>
  </si>
  <si>
    <t>Historical journal/content publication depends on completion of content inventory and disposition decisions as well as availability of the website Journal/Writing capability and applicable public-content review.</t>
  </si>
  <si>
    <t>Content / Website</t>
  </si>
  <si>
    <t>Inventory and assess historical material first; publish only selected approved content after the Journal/Writing capability and publication controls are operational.</t>
  </si>
  <si>
    <t>Before historical content migration/publication</t>
  </si>
  <si>
    <t>1.7.1–1.7.3 / 1.2.7 Journal &amp; Writing / 1.3.4</t>
  </si>
  <si>
    <t>D-012</t>
  </si>
  <si>
    <t>Job-search integration of the portfolio URL depends on successful MVP deployment and production validation of the public portfolio.</t>
  </si>
  <si>
    <t>Release / Career</t>
  </si>
  <si>
    <t>Complete MVP deployment and production validation before incorporating the portfolio URL into résumé, LinkedIn, applications, networking, and interview materials.</t>
  </si>
  <si>
    <t>After validated production deployment</t>
  </si>
  <si>
    <t>TR-010 / 1.8.2 MVP Deployment / 1.8.3 Job-Search Integration</t>
  </si>
  <si>
    <t>Satisfied following production validation and Release 1 acceptance. The canonical portfolio URL was subsequently integrated into résumé, LinkedIn, applications, networking, and interview preparation.</t>
  </si>
  <si>
    <t>D-013</t>
  </si>
  <si>
    <t>Meaningful schedule-performance reporting in the Project Information Radiator depends on establishment of the Schedule Baseline and reliable collection of actual project-status information.</t>
  </si>
  <si>
    <t>Analytics / Governance</t>
  </si>
  <si>
    <t>Build the radiator incrementally; defer baseline-based schedule variance/KPI reporting until Schedule Baseline and actual-status data are available.</t>
  </si>
  <si>
    <t>Radiator schedule metrics implementation</t>
  </si>
  <si>
    <t>1.1.11.5 Project Radiator / 1.1.6 Schedule Management / CR-001</t>
  </si>
  <si>
    <t>Schedule Baseline exists, and actual project-status information is now being maintained through the controls/Jira/radiator process, so the prerequisite for schedule-performance reporting is met.</t>
  </si>
  <si>
    <t>D-014</t>
  </si>
  <si>
    <t>Development of a meaningful Cost Baseline depends on sufficient definition of project tooling, website platform/hosting choices, resource assumptions, and schedule-related cost drivers.</t>
  </si>
  <si>
    <t>Cost / Technical</t>
  </si>
  <si>
    <t>Use confirmed platform/tool decisions and schedule/resource assumptions as inputs to cost estimation and budgeting.</t>
  </si>
  <si>
    <t>Before 1.1.7.4 Cost Baseline</t>
  </si>
  <si>
    <t>1.1.7 Cost Management / SCRUM-20 / 1.1.6 Schedule Management</t>
  </si>
  <si>
    <t>Cost Baseline was established, so the dependency on sufficient platform/tooling/resource/schedule information has been fulfilled.</t>
  </si>
  <si>
    <t>Date Identified</t>
  </si>
  <si>
    <t>Phase / Process Area</t>
  </si>
  <si>
    <t>Situation / Observation</t>
  </si>
  <si>
    <t>Lesson Learned</t>
  </si>
  <si>
    <t>Recommendation / Future Application</t>
  </si>
  <si>
    <t>Action / Implementation</t>
  </si>
  <si>
    <t>LL-001</t>
  </si>
  <si>
    <t>Requirements Management</t>
  </si>
  <si>
    <t>Requirements / Governance</t>
  </si>
  <si>
    <t>Early portfolio concepts contained broad goals such as demonstrating project-management, analytics, SQL, Python, and operational capability, but these goals were initially too general to directly guide delivery.</t>
  </si>
  <si>
    <t>Broad objectives become significantly more actionable when decomposed into explicit business, stakeholder, functional, nonfunctional, and transition requirements.</t>
  </si>
  <si>
    <t>Perform structured requirements elicitation before committing significant effort to design, scheduling, or implementation.</t>
  </si>
  <si>
    <t>Established Requirements Baseline v1.0 containing 65 approved requirements.</t>
  </si>
  <si>
    <t>1.1.4 Requirements Management / SCRUM-17</t>
  </si>
  <si>
    <t>Requirements subsequently became governing inputs for scope and acceptance decisions.</t>
  </si>
  <si>
    <t>LL-002</t>
  </si>
  <si>
    <t>Requirements / Stakeholder Management</t>
  </si>
  <si>
    <t>Stakeholder / Requirements</t>
  </si>
  <si>
    <t>Thinking explicitly about hiring managers, recruiters, interviewers, technical reviewers, academic contacts, and networking contacts exposed needs that would not have appeared from an owner-only perspective.</t>
  </si>
  <si>
    <t>Even on a self-directed project, stakeholder analysis materially improves requirements quality and product usefulness.</t>
  </si>
  <si>
    <t>Identify users and reviewers by stakeholder group rather than designing solely from the project owner's viewpoint.</t>
  </si>
  <si>
    <t>Stakeholder Register, Engagement Plan, Communications Plan, and stakeholder requirements incorporated into PPAD planning.</t>
  </si>
  <si>
    <t>1.1.2 Stakeholder Management / 1.1.3 Communications</t>
  </si>
  <si>
    <t>Sponsor, PM, and PO may be the same individual, but external stakeholder needs remain distinct.</t>
  </si>
  <si>
    <t>LL-003</t>
  </si>
  <si>
    <t>Scope Management</t>
  </si>
  <si>
    <t>Scope / Planning</t>
  </si>
  <si>
    <t>The phrase “build a professional portfolio” was insufficient to define the actual project boundary. Developing the Scope Statement, WBS, and WBS Dictionary exposed previously hidden deliverables, exclusions, dependencies, and ambiguities.</t>
  </si>
  <si>
    <t>Scope becomes controllable only after the intended outcome is decomposed into explicit deliverables and work boundaries.</t>
  </si>
  <si>
    <t>Avoid scheduling or executing large ambiguous objectives before sufficient scope decomposition has occurred.</t>
  </si>
  <si>
    <t>Established Project Scope Statement v1.1, WBS v1.1, WBS Dictionary v1.0, and Scope Baseline v1.0.</t>
  </si>
  <si>
    <t>1.1.5 Scope Management / SCRUM-19</t>
  </si>
  <si>
    <t>This directly informed the decision to complete scope baselining before master schedule development.</t>
  </si>
  <si>
    <t>LL-004</t>
  </si>
  <si>
    <t>Scope / Document Control</t>
  </si>
  <si>
    <t>Governance / Documentation</t>
  </si>
  <si>
    <t>Cross-document review identified circular dependencies, inconsistent terminology, version discrepancies, and partially traced requirements that were not obvious when each artifact was reviewed independently.</t>
  </si>
  <si>
    <t>Individual documents can appear correct while the integrated project-control system remains inconsistent. Cross-document validation is therefore necessary before baselining.</t>
  </si>
  <si>
    <t>Perform an integrated consistency and traceability audit before approving major baselines.</t>
  </si>
  <si>
    <t>Audited Requirements Baseline, Scope Statement, WBS, and WBS Dictionary together before establishing the Scope Baseline.</t>
  </si>
  <si>
    <t>1.1.5 Scope Management / 1.1.9 Quality</t>
  </si>
  <si>
    <t>Particularly important for WBS references, requirement IDs, dependency relationships, and document versions.</t>
  </si>
  <si>
    <t>LL-005</t>
  </si>
  <si>
    <t>Scope / Execution Control</t>
  </si>
  <si>
    <t>Governance / Configuration Management</t>
  </si>
  <si>
    <t>Including current execution status inside the WBS Dictionary would have caused a baseline document to require frequent revision as work progressed.</t>
  </si>
  <si>
    <t>Baseline documents should define authorized work and completion expectations, while operational systems should track changing execution status.</t>
  </si>
  <si>
    <t>Keep static scope-definition information separate from dynamic project-status information.</t>
  </si>
  <si>
    <t>Removed live status fields from the WBS Dictionary; Jira and project-control systems remain authoritative for execution status.</t>
  </si>
  <si>
    <t>1.1.5 Scope / 1.1.11 Execution &amp; Performance</t>
  </si>
  <si>
    <t>Prevents normal execution updates from being mistaken for scope changes.</t>
  </si>
  <si>
    <t>LL-006</t>
  </si>
  <si>
    <t>Change Control</t>
  </si>
  <si>
    <t>Governance / Change</t>
  </si>
  <si>
    <t>The Project Information Radiator was identified as valuable after initial planning had already begun. Treating it as CR-001 forced evaluation of scope, schedule, cost, risk, requirements, and integration effects before incorporation.</t>
  </si>
  <si>
    <t>Useful ideas should not bypass governance simply because they improve the project. Formal change evaluation improves integration and prevents uncontrolled scope growth.</t>
  </si>
  <si>
    <t>Route material additions through change control after baseline boundaries have been established.</t>
  </si>
  <si>
    <t>CR-001 approved and incorporated into Scope Statement v1.1, WBS v1.1, Communications Management, and related controls.</t>
  </si>
  <si>
    <t>1.1.10 Change Management / CR-001</t>
  </si>
  <si>
    <t>The radiator became authorized scope without requiring a new requirement.</t>
  </si>
  <si>
    <t>LL-007</t>
  </si>
  <si>
    <t>Information Management</t>
  </si>
  <si>
    <t>Governance / Analytics</t>
  </si>
  <si>
    <t>PPAD uses Jira, Git/GitHub, Project Controls, scheduling tools, and eventually an Information Radiator. Allowing each to become an independent source of truth would create conflicting project information.</t>
  </si>
  <si>
    <t>Reporting tools should consolidate authoritative information rather than create competing records.</t>
  </si>
  <si>
    <t>Define authoritative systems of record for each type of project information before automation or dashboard development.</t>
  </si>
  <si>
    <t>Jira designated for work status; Project Controls for controlled registers; Git/GitHub for version-controlled artifacts; radiator defined as a reporting layer.</t>
  </si>
  <si>
    <t>1.1.11.5 Project Radiator / CR-001</t>
  </si>
  <si>
    <t>This principle will guide later Python/SQL/BI integration. Implementation will continue to be validated as the Schedule, Information Radiator, Python/SQL integration, and additional reporting mechanisms are introduced.</t>
  </si>
  <si>
    <t>LL-008</t>
  </si>
  <si>
    <t>Quality Management</t>
  </si>
  <si>
    <t>Quality / Governance</t>
  </si>
  <si>
    <t>Without a consistent completion standard, a Jira task could be marked Done when only a draft or partial deliverable existed.</t>
  </si>
  <si>
    <t>Acceptance criteria alone do not provide a reusable project-wide standard for completion. A Definition of Done reduces premature closure and inconsistent quality decisions.</t>
  </si>
  <si>
    <t>Establish project-wide and work-type-specific completion standards before substantial execution begins.</t>
  </si>
  <si>
    <t>PPAD Definition of Done v1.0 approved and SCRUM-22 completed.</t>
  </si>
  <si>
    <t>1.1.9 Quality &amp; Acceptance / SCRUM-22</t>
  </si>
  <si>
    <t>DoD remains distinct from deliverable-specific acceptance criteria and formal acceptance.</t>
  </si>
  <si>
    <t>LL-009</t>
  </si>
  <si>
    <t>RAID Management</t>
  </si>
  <si>
    <t>Risk / Governance</t>
  </si>
  <si>
    <t>Risks, assumptions, issues, and dependencies initially appeared similar when discussing project uncertainty, but each requires different treatment and lifecycle terminology.</t>
  </si>
  <si>
    <t>RAID categories are more useful when classification is disciplined: risks are uncertain future events, assumptions are treated as true, issues exist now, and dependencies represent prerequisite relationships.</t>
  </si>
  <si>
    <t>Maintain separate RAID categories and use type-appropriate status and response terminology.</t>
  </si>
  <si>
    <r>
      <t xml:space="preserve">Established separate Risk, Assumptions, Issues, and Dependencies tabs in </t>
    </r>
    <r>
      <rPr>
        <sz val="10"/>
        <color theme="1"/>
        <rFont val="Arial Unicode MS"/>
      </rPr>
      <t>PPAD_Project_Controls.xlsx</t>
    </r>
    <r>
      <rPr>
        <sz val="11"/>
        <color theme="1"/>
        <rFont val="Calibri"/>
        <family val="2"/>
        <scheme val="minor"/>
      </rPr>
      <t>.</t>
    </r>
  </si>
  <si>
    <t>1.1.8 RAID Management / SCRUM-12</t>
  </si>
  <si>
    <t>Prevents speculative items from being mislabeled as current issues.</t>
  </si>
  <si>
    <t>LL-010</t>
  </si>
  <si>
    <t>Project Governance</t>
  </si>
  <si>
    <t>Process / Resource</t>
  </si>
  <si>
    <t>PPAD intentionally uses substantial PM structure as both a control system and portfolio evidence, but excessive administrative work could displace actual portfolio delivery.</t>
  </si>
  <si>
    <t>Use the lightest control mechanism that provides sufficient decision support, traceability, accountability, and risk management. Prefer extending an existing controlled artifact over creating a new standalone document when both would provide equivalent control.</t>
  </si>
  <si>
    <t>Reuse existing control artifacts, avoid unnecessary standalone documents, and expand governance only when it improves decisions, traceability, risk control, or portfolio evidence.</t>
  </si>
  <si>
    <t>RAID, requirements, decisions, changes, lessons, and milestones consolidated within the Project Controls workbook where practical.</t>
  </si>
  <si>
    <t>This principle should continue guiding schedule, cost, and performance-management design.</t>
  </si>
  <si>
    <t>LL-011</t>
  </si>
  <si>
    <t>Version Control</t>
  </si>
  <si>
    <t>Configuration / Tooling</t>
  </si>
  <si>
    <t>Using descriptive “final,” “final2,” or repeated filename versions would duplicate functionality already provided by Git and make the authoritative artifact harder to identify.</t>
  </si>
  <si>
    <t>Stable filenames combined with Git history provide cleaner configuration management than repeatedly creating filename-based versions.</t>
  </si>
  <si>
    <t>Maintain stable repository filenames and use document metadata plus Git history for revision control.</t>
  </si>
  <si>
    <t>Git/GitHub established as the version-control system for controlled PPAD artifacts.</t>
  </si>
  <si>
    <t>1.3.1 Version Control / SCRUM-21</t>
  </si>
  <si>
    <t>Formal document version numbers remain inside controlled artifacts where required.</t>
  </si>
  <si>
    <t>LL-012</t>
  </si>
  <si>
    <t>Planning Integration</t>
  </si>
  <si>
    <t>Schedule development was intentionally deferred until requirements and scope were sufficiently defined and baselined.</t>
  </si>
  <si>
    <t>Building a detailed schedule before scope stabilization creates avoidable rework and unreliable commitments.</t>
  </si>
  <si>
    <t>Derive schedule activities from the approved Scope Baseline and use the WBS as an input rather than scheduling undefined work.</t>
  </si>
  <si>
    <t>Scope Baseline v1.0 formally established before beginning 1.1.6 Schedule Management.</t>
  </si>
  <si>
    <t>1.1.5 Scope / 1.1.6 Schedule</t>
  </si>
  <si>
    <t>This becomes a guiding principle for the upcoming Activity Definition work.</t>
  </si>
  <si>
    <t>LL-013</t>
  </si>
  <si>
    <t>Requirements / Scope Integration</t>
  </si>
  <si>
    <t>During development of the WBS Dictionary, approved requirements, baselines, project plans, decisions, and change records were initially being grouped together as though they represented the same type of project input.</t>
  </si>
  <si>
    <t>Requirements and governing project artifacts serve different control purposes. Requirements define stakeholder or product/project needs, while approved plans, baselines, decisions, and change records govern how authorized work is planned and controlled.</t>
  </si>
  <si>
    <t>Preserve explicit distinction between requirement traceability and other governing inputs when developing project-control artifacts.</t>
  </si>
  <si>
    <t>Replaced “Upstream Requirements” with “Governing Inputs” in the WBS Dictionary and retained BR/SR/FR/NFR/TR identifiers specifically for requirements traceability.</t>
  </si>
  <si>
    <t>1.1.4 Requirements Management / 1.1.5 Scope Management</t>
  </si>
  <si>
    <t>Prevents baselines, plans, and change records from being incorrectly represented as requirements.</t>
  </si>
  <si>
    <t>LL-014</t>
  </si>
  <si>
    <t>Schedule Management</t>
  </si>
  <si>
    <t>Activity sequencing revealed multiple activities that are logically capable of proceeding in parallel even though PPAD's single primary resource may ultimately require them to be performed sequentially. Historical completion order also does not necessarily represent a true logical dependency.</t>
  </si>
  <si>
    <t>Logical dependencies, resource constraints, preferred work order, and historical chronology are different scheduling concepts and should not be represented interchangeably.</t>
  </si>
  <si>
    <t>Encode only genuine predecessor/successor logic in the dependency network. Address resource limitations and preferred execution sequence during schedule development and resource leveling.</t>
  </si>
  <si>
    <t>Initial sequencing intentionally preserved parallel logical paths and deferred single-resource constraints to later schedule-development work.</t>
  </si>
  <si>
    <t>1.1.6.2–1.1.6.5 / SCRUM-11</t>
  </si>
  <si>
    <t>Directly related to R-011.</t>
  </si>
  <si>
    <t>LL-015</t>
  </si>
  <si>
    <t>Schedule / Execution Integration</t>
  </si>
  <si>
    <t>Governance / Tooling</t>
  </si>
  <si>
    <t>Activity Definition produced 283 schedule activities and milestones. Mapping every schedule activity one-to-one into Jira would create unnecessary administration and blur the distinction between schedule planning and execution management.</t>
  </si>
  <si>
    <t>Different project-control systems require different levels of granularity. Detailed schedule activities do not automatically require equivalent Jira work items.</t>
  </si>
  <si>
    <t>Maintain schedule activities at the level needed for sequencing, dependency management, duration estimation, and forecasting while grouping related activities into Jira stories or tasks when that better supports execution.</t>
  </si>
  <si>
    <t>PPAD will selectively map related activity groups to Jira rather than create 283 additional Jira issues.</t>
  </si>
  <si>
    <t>1.1.6 Schedule Management / 1.1.11 Execution &amp; Performance</t>
  </si>
  <si>
    <t>Preserves Jira as the execution/work-management system rather than duplicating the Master Schedule.</t>
  </si>
  <si>
    <t>LL-016</t>
  </si>
  <si>
    <t>Technical Infrastructure / Schedule Integration</t>
  </si>
  <si>
    <t>Process / Quality</t>
  </si>
  <si>
    <t>Sequencing the Technical Infrastructure and TCGplayer work showed that approving repository, technical-project, and public-data standards before applying them to a real project could result in standards that are theoretically complete but operationally impractical.</t>
  </si>
  <si>
    <t>Reusable standards are more reliable when they are drafted, tested against real delivery work, refined, and then approved.</t>
  </si>
  <si>
    <t>Use an early representative project as a validation environment before formally standardizing reusable technical or publication processes.</t>
  </si>
  <si>
    <t>TCGplayer source materials and Python workflow will be used to validate Public Data Standards and Technical Project Standards before those standards are formally approved.</t>
  </si>
  <si>
    <t>1.3 Technical Portfolio Infrastructure / 1.4.2 TCGplayer</t>
  </si>
  <si>
    <t>Applied pattern: Define → Apply → Validate → Standardize.</t>
  </si>
  <si>
    <t>LL-017</t>
  </si>
  <si>
    <t>Release Planning</t>
  </si>
  <si>
    <t>Quality / Integration</t>
  </si>
  <si>
    <t>While sequencing Release 1, repeating every website, technical, publication, and case-study validation activity within MVP Readiness would have duplicated work already completed within the originating workstreams.</t>
  </si>
  <si>
    <t>A release-readiness review should integrate and verify evidence of component completion rather than unnecessarily repeat component-level quality activities.</t>
  </si>
  <si>
    <t>Structure release readiness as a convergence and Go/No-Go gate using prior validation results, requirement disposition, RAID status, and component acceptance evidence.</t>
  </si>
  <si>
    <t>ACT-247–257 were structured as readiness verification and integrated review activities rather than duplicate testing.</t>
  </si>
  <si>
    <t>1.8.1 MVP Readiness / 1.1.9 Quality &amp; Acceptance Management</t>
  </si>
  <si>
    <t>Formal production validation remains appropriate after deployment because deployment introduces a different operating environment.</t>
  </si>
  <si>
    <t>LL-018</t>
  </si>
  <si>
    <t>Dependency Network</t>
  </si>
  <si>
    <t xml:space="preserve">Activity Sequencing </t>
  </si>
  <si>
    <t>When an existing controlled artifact already contains the data required to produce a project-management output, validate and extend that artifact rather than creating a second substantially duplicative register.</t>
  </si>
  <si>
    <t>A required project-management output does not necessarily require a separate control document. When an existing controlled artifact already contains the information needed to satisfy the required output, the existing artifact should be validated, normalized, or extended rather than creating a substantially duplicative register.</t>
  </si>
  <si>
    <t>Before creating a new project-control artifact, first determine whether the required information already exists in an authoritative register or planning artifact. Create a separate artifact only when it provides a distinct control function, audience, decision purpose, or system-of-record value that cannot reasonably be achieved by extending the existing artifact.</t>
  </si>
  <si>
    <t>Retained Activity Sequencing as the authoritative source of predecessor logic, performed the Dependency Network work as an integrated audit and normalization exercise, incorporated corrected dependency logic into the combined Activities Dependency Network with Duration Estimates, and avoided creation of a second 283-row dependency register. Apply the same proportional-governance test to future PPAD controls before creating additional registers or documents.</t>
  </si>
  <si>
    <t>WBS 1.1.6.2 Activity Sequencing; WBS 1.1.6.3 Develop Schedule Dependency Network; SCRUM-11</t>
  </si>
  <si>
    <t>Reinforces LL-010 regarding proportional governance while adding the more specific principle that required PM outputs may be satisfied through an existing authoritative artifact rather than a new standalone control. The scheduling application will ultimately provide the formal visual/network representation after validated dependency logic and duration estimates are loaded.</t>
  </si>
  <si>
    <t>LL-019</t>
  </si>
  <si>
    <t>Schedule / Estimation</t>
  </si>
  <si>
    <t>Release 1 execution progressed materially faster than the original baseline schedule anticipated. At one reporting point, approximately 32% of planned project work had been completed while only 11.5% of the scheduled project duration had elapsed, and Release 1 was ultimately completed substantially ahead of its 10/26/2026 baseline target.</t>
  </si>
  <si>
    <t>Early estimates appropriately accounted for substantial uncertainty, but actual execution velocity increased rapidly once project structure, standards, tools, and repeatable workflows were established. Baseline variance can provide useful estimating information even when performance substantially exceeds the original plan.</t>
  </si>
  <si>
    <t>Preserve conservative estimating where uncertainty is high, but use actual PPAD execution performance as reference-class data for future phases. Progressively refine estimates as uncertainty decreases and demonstrated execution velocity becomes available.</t>
  </si>
  <si>
    <t>Retain the original Schedule Baseline for performance comparison and use Release 1 actual-duration and completion data when estimating post-MVP PPAD work. Continue tracking planned versus actual progress through the Information Radiator.</t>
  </si>
  <si>
    <t>1.1.6 Schedule Management / Release 1</t>
  </si>
  <si>
    <t>The 32% completion versus 11.5% elapsed-time comparison is a schedule/progress indicator and should not be characterized as Earned Value SPI unless EV and PV are formally established and calculated.</t>
  </si>
  <si>
    <t>LL-020</t>
  </si>
  <si>
    <t>Scope / Release Management</t>
  </si>
  <si>
    <t>Scope / MVP</t>
  </si>
  <si>
    <t>Release 1 was successfully delivered by constraining the initial public portfolio to core website functionality, professional content, and one fully developed flagship case study rather than waiting for every planned analytics, academic, and historical project to be completed.</t>
  </si>
  <si>
    <t>A deliberately constrained MVP can create usable stakeholder value sooner while preserving additional capabilities for later releases. Completion should be based on agreed release scope, not completion of the entire product vision.</t>
  </si>
  <si>
    <t>Continue using release-based scope boundaries for PPAD. Define the smallest coherent outcome that creates stakeholder value and explicitly defer nonessential work rather than allowing it to delay deployment.</t>
  </si>
  <si>
    <t>Release 1 accepted with SQL, additional academic projects, Journal/Writing, and other post-MVP capabilities explicitly dispositioned rather than treated as incomplete Release 1 work.</t>
  </si>
  <si>
    <t>Release 1 / SCRUM-2</t>
  </si>
  <si>
    <t>Release acceptance did not require completion of the entire PPAD product backlog.</t>
  </si>
  <si>
    <t>LL-021</t>
  </si>
  <si>
    <t>Release Management</t>
  </si>
  <si>
    <t>Governance / Acceptance</t>
  </si>
  <si>
    <t>The website was publicly accessible before formal Release 1 acceptance, but formal acceptance was withheld until requirements disposition, readiness review, deployment authorization, production validation, RAID review, and final acceptance activities were completed.</t>
  </si>
  <si>
    <t>Deployment and acceptance are different events. A product can be technically live without being formally accepted as meeting its defined release objectives.</t>
  </si>
  <si>
    <t>Preserve explicit readiness, deployment, validation, and acceptance gates for future PPAD releases and portfolio projects.</t>
  </si>
  <si>
    <t>Release 1 progressed through readiness review, GO authorization, deployment, production validation, defect review, and formal acceptance before being considered complete.</t>
  </si>
  <si>
    <t>ACT-256–266 / SCRUM-2</t>
  </si>
  <si>
    <t>Prevents “it is online” from becoming an informal substitute for acceptance criteria.</t>
  </si>
  <si>
    <t>LL-022</t>
  </si>
  <si>
    <t>Monitoring &amp; Controlling</t>
  </si>
  <si>
    <t>Reporting / Information Radiator</t>
  </si>
  <si>
    <t>Detailed execution information existed across Jira, the Project Controls workbook, GitHub, requirements, RAID, and schedule records. The Information Radiator converted those distributed records into a concise view of completion, schedule progress, risks, release status, and other management indicators.</t>
  </si>
  <si>
    <t>A reporting layer becomes valuable when it summarizes authoritative source systems rather than becoming another independent source of project truth.</t>
  </si>
  <si>
    <t>Continue using the Information Radiator as a decision-support and stakeholder-communication layer while keeping Jira, GitHub, and Project Controls authoritative for their respective data.</t>
  </si>
  <si>
    <t>Information Radiator retained as the primary high-level PPAD status view and updated from controlled project information.</t>
  </si>
  <si>
    <t>1.1.15 Project Radiator / SCRUM-1</t>
  </si>
  <si>
    <t>The radiator also created portfolio evidence demonstrating dashboard design, KPI communication, and project governance.</t>
  </si>
  <si>
    <t>LL-023</t>
  </si>
  <si>
    <t>Governance / Systems of Record</t>
  </si>
  <si>
    <t>PPAD used Jira for execution, GitHub for technical/version evidence, Project Controls for governance records, and the Information Radiator for reporting. Attempts to allow multiple systems to independently represent the same project state increased the potential for inconsistency.</t>
  </si>
  <si>
    <t>Multiple tools can support one project effectively only when each has a clearly defined authoritative purpose. Integration should consolidate information rather than create competing records.</t>
  </si>
  <si>
    <t>Maintain explicit ownership of information types and avoid duplicating dynamic data where a linked authoritative record already exists.</t>
  </si>
  <si>
    <t>Jira retained for execution status; Project Controls for governance/control records; GitHub for technical evidence/version history; radiator for summarized reporting.</t>
  </si>
  <si>
    <t>SCRUM-1 / Project Governance</t>
  </si>
  <si>
    <t>Reinforces the earlier information-management principle while validating it through Release 1 execution.</t>
  </si>
  <si>
    <t>LL-024</t>
  </si>
  <si>
    <t>Technical Delivery</t>
  </si>
  <si>
    <t>Reproducibility / Technical Evidence</t>
  </si>
  <si>
    <t>The TCGplayer flagship became substantially stronger once the reconstructed analytical workflow moved beyond notebook exploration into a repeatable Python script, controlled repository, documented inputs/outputs, exception reporting, validation, and independent rerun.</t>
  </si>
  <si>
    <t>Technical portfolio evidence is more credible when another person can understand what was done, reproduce the workflow, inspect outputs, and trace conclusions to evidence.</t>
  </si>
  <si>
    <r>
      <t xml:space="preserve">Require future technical portfolio projects to follow the PPAD technical pattern: </t>
    </r>
    <r>
      <rPr>
        <b/>
        <sz val="11"/>
        <color theme="1"/>
        <rFont val="Aptos Narrow"/>
        <family val="2"/>
      </rPr>
      <t>Define → Build → Validate → Interpret → Evidence</t>
    </r>
    <r>
      <rPr>
        <sz val="11"/>
        <color theme="1"/>
        <rFont val="Aptos Narrow"/>
        <family val="2"/>
      </rPr>
      <t>.</t>
    </r>
  </si>
  <si>
    <t>Reusable notebook, script, README, requirements, data manifest, outputs, exception report, and public repository standards established through the TCGplayer flagship.</t>
  </si>
  <si>
    <t>SCRUM-3 / Technical Standards</t>
  </si>
  <si>
    <t>Reproducibility should remain a publication requirement for future SQL and Python portfolio evidence where practical.</t>
  </si>
  <si>
    <t>LL-025</t>
  </si>
  <si>
    <t>Data / Analytics Delivery</t>
  </si>
  <si>
    <t>Exception Management</t>
  </si>
  <si>
    <t>The TCGplayer reconstruction successfully matched 4,257 of 4,368 records while explicitly isolating 111 records requiring review rather than forcing uncertain automated matches.</t>
  </si>
  <si>
    <t>Effective automation does not require eliminating all human review. Explicit exception handling can provide greater reliability than increasingly complex logic designed only to produce a nominal 100% match rate.</t>
  </si>
  <si>
    <t>Design future analytical workflows to automate deterministic cases and surface ambiguous cases for controlled review when the business cost of false automation exceeds the cost of exceptions.</t>
  </si>
  <si>
    <t>Exception categories and dedicated exception output incorporated into the modernized reconciliation workflow.</t>
  </si>
  <si>
    <t>SCRUM-3</t>
  </si>
  <si>
    <t>Practical throughput and explainability were prioritized over artificial perfection.</t>
  </si>
  <si>
    <t>LL-026</t>
  </si>
  <si>
    <t>Quality / Production Validation</t>
  </si>
  <si>
    <t>Website quality checks performed during development were necessary but did not replace validation of the actual production environment after deployment. Production availability, navigation, links, responsive behavior, privacy/security, and defects were reviewed separately before acceptance.</t>
  </si>
  <si>
    <t>Quality assurance before deployment and validation after deployment answer different questions and should both be retained.</t>
  </si>
  <si>
    <t>Continue separating pre-release quality acceptance from post-deployment production validation for future releases.</t>
  </si>
  <si>
    <t>ACT-253 and ACT-260–265 established separate quality and production-validation gates.</t>
  </si>
  <si>
    <t>1.1.9 Quality / SCRUM-2</t>
  </si>
  <si>
    <t>No production defects requiring remediation were identified during Release 1 validation.</t>
  </si>
  <si>
    <t>LL-027</t>
  </si>
  <si>
    <t>Publication Management</t>
  </si>
  <si>
    <t>Privacy / Public Evidence</t>
  </si>
  <si>
    <t>Materials suitable for internal analysis were not automatically suitable for publication. Repository contents, source-material classification, notebook hygiene, ignore rules, public visibility, contact information, and website exposure required specific review before public release.</t>
  </si>
  <si>
    <t>Publication readiness is a separate quality dimension. Technically correct work can still be unsuitable for public release if provenance, privacy, security, or presentation concerns are not addressed.</t>
  </si>
  <si>
    <t>Require publication/privacy review before making future project repositories, datasets, analytical outputs, or project-management artifacts public.</t>
  </si>
  <si>
    <t>Publication review completed for the flagship repository and website before final approval and Release 1 acceptance.</t>
  </si>
  <si>
    <t>ACT-123 / ACT-254 / SCRUM-2 / SCRUM-3</t>
  </si>
  <si>
    <t>Particularly important as additional academic and historical materials are added to the portfolio.</t>
  </si>
  <si>
    <t>LL-028</t>
  </si>
  <si>
    <t>Technical / Knowledge Management</t>
  </si>
  <si>
    <t>AI-Assisted Delivery</t>
  </si>
  <si>
    <t>AI materially accelerated requirements development, documentation, code assistance, analysis, review, and project-management work, but useful outputs still required user decisions, source evidence, execution, validation, and the ability to explain the resulting work.</t>
  </si>
  <si>
    <t>AI can substantially increase delivery velocity, but acceleration does not replace accountability, technical understanding, or validation. AI-assisted work is strongest when the project owner can explain the logic, evidence, decisions, and limitations.</t>
  </si>
  <si>
    <t>Continue using AI as an execution and analytical accelerator while maintaining explainability, independent validation, source control, and user ownership of decisions and published claims.</t>
  </si>
  <si>
    <t>AI-assisted outputs validated through project controls, code execution, technical review, production testing, and acceptance activities.</t>
  </si>
  <si>
    <t>Project-wide / 1.1.12 Knowledge Management</t>
  </si>
  <si>
    <t>Useful interview framing: AI assisted the work; it did not substitute for acceptance, evidence, or ownership.</t>
  </si>
  <si>
    <t>LL-029</t>
  </si>
  <si>
    <t>Traceability / Release Closeout</t>
  </si>
  <si>
    <t>Approved requirement status alone did not indicate whether a requirement had actually been implemented. At Release 1 closeout, business, stakeholder, functional, nonfunctional, and transition requirements required explicit implementation disposition as complete, partial, deferred, ongoing, planned, or not applicable.</t>
  </si>
  <si>
    <t>Baseline approval and implementation status are separate concepts. Requirements remain useful through closeout only when their final delivery disposition is explicitly traceable.</t>
  </si>
  <si>
    <t>Preserve requirement approval status as baseline history while maintaining a separate implementation/disposition field for future releases. Perform a formal requirements-disposition review before each release acceptance.</t>
  </si>
  <si>
    <t>Release 1 requirements audit completed before readiness review and acceptance.</t>
  </si>
  <si>
    <t>ACT-248 / SCRUM-1</t>
  </si>
  <si>
    <t>Prevents an “Approved” requirement from being mistaken for a delivered requirement.</t>
  </si>
  <si>
    <t>LL-030</t>
  </si>
  <si>
    <t>Benefits / Stakeholder Management</t>
  </si>
  <si>
    <t>Value Realization</t>
  </si>
  <si>
    <t>Release 1 met its internally defined acceptance criteria and produced a functioning professional portfolio, but formal project acceptance does not prove that the portfolio will create the intended external hiring and networking value.</t>
  </si>
  <si>
    <t>Product acceptance and benefits realization are different measures of success. Stakeholder value must ultimately be tested through actual use and external response.</t>
  </si>
  <si>
    <t>Continue tracking recruiter, hiring-manager, interviewer, networking, and professional-use feedback before validating assumptions about external portfolio value.</t>
  </si>
  <si>
    <t>Portfolio incorporated into résumé, LinkedIn, application materials, networking workflow, and interview preparation; future feedback will provide benefits evidence.</t>
  </si>
  <si>
    <t>ACT-267–272 / Stakeholder Management</t>
  </si>
  <si>
    <r>
      <t>A-008 should remain unvalidated</t>
    </r>
    <r>
      <rPr>
        <sz val="11"/>
        <color theme="1"/>
        <rFont val="Aptos Narrow"/>
        <family val="2"/>
      </rPr>
      <t xml:space="preserve"> until sufficient external evidence exists.</t>
    </r>
  </si>
  <si>
    <t>LL-031</t>
  </si>
  <si>
    <t>Execution Management</t>
  </si>
  <si>
    <t>Work Sequencing / Focus</t>
  </si>
  <si>
    <t>PPAD contained hundreds of defined activities across website, analytics, PM infrastructure, SQL, Python, and historical content. Progress accelerated when execution concentrated on the immediate Release 1 path rather than attempting to advance every workstream simultaneously.</t>
  </si>
  <si>
    <t>A large integrated backlog does not require simultaneous execution. Clear sequencing and limiting active work can materially improve throughput, especially in a single-resource project.</t>
  </si>
  <si>
    <t>Continue identifying the immediate critical or highest-value tranche of PPAD work and complete it before expanding active work-in-progress.</t>
  </si>
  <si>
    <t>Release 1 website and flagship work prioritized ahead of post-MVP SQL, additional projects, and historical-content migration.</t>
  </si>
  <si>
    <t>Project-wide / SCRUM-1–6</t>
  </si>
  <si>
    <t>The backlog remains comprehensive while execution can remain deliberately narrow.</t>
  </si>
  <si>
    <t>Cost ID</t>
  </si>
  <si>
    <t>Cost Item</t>
  </si>
  <si>
    <t>Estimate</t>
  </si>
  <si>
    <t>Confirmed</t>
  </si>
  <si>
    <t>Cost Classification</t>
  </si>
  <si>
    <t>Basis / Notes</t>
  </si>
  <si>
    <t>C-001</t>
  </si>
  <si>
    <t>jdylanbeckham.com domain registration</t>
  </si>
  <si>
    <t>Planned / recurring annual</t>
  </si>
  <si>
    <t>Planning allowance includes registration plus minor registrar-price variation.</t>
  </si>
  <si>
    <t>C-002</t>
  </si>
  <si>
    <t>Astro portfolio template/theme</t>
  </si>
  <si>
    <t>Planned</t>
  </si>
  <si>
    <t>Free-first strategy for Release 1. Upgrade only if requirements or quality justify it.</t>
  </si>
  <si>
    <t>C-003</t>
  </si>
  <si>
    <t>GitHub Pages hosting</t>
  </si>
  <si>
    <t>Selected Release 1 hosting.</t>
  </si>
  <si>
    <t>C-004</t>
  </si>
  <si>
    <t>GitHub Actions deployment</t>
  </si>
  <si>
    <t>Expected normal PPAD usage.</t>
  </si>
  <si>
    <t>C-005</t>
  </si>
  <si>
    <t>GitHub account/repositories</t>
  </si>
  <si>
    <t>$0 incremental</t>
  </si>
  <si>
    <t>Existing</t>
  </si>
  <si>
    <t>No PPAD-specific upgrade currently required.</t>
  </si>
  <si>
    <t>C-006</t>
  </si>
  <si>
    <t>Tableau Public</t>
  </si>
  <si>
    <t>Interactive BI evidence.</t>
  </si>
  <si>
    <t>C-007</t>
  </si>
  <si>
    <t>Microsoft 365 / OneDrive</t>
  </si>
  <si>
    <t>Currently supplied through UNT.</t>
  </si>
  <si>
    <t>C-008</t>
  </si>
  <si>
    <t>Contact capability</t>
  </si>
  <si>
    <t>Start with free/static implementation. Upgrade only if required.</t>
  </si>
  <si>
    <t>C-009</t>
  </si>
  <si>
    <t>Website analytics</t>
  </si>
  <si>
    <t>Deferred/conditional</t>
  </si>
  <si>
    <t>Not required for MVP.</t>
  </si>
  <si>
    <t>C-010</t>
  </si>
  <si>
    <t>Fonts/icons/visual assets</t>
  </si>
  <si>
    <t>Use template-included or appropriately licensed free assets.</t>
  </si>
  <si>
    <t>C-011</t>
  </si>
  <si>
    <t>Supporting imagery</t>
  </si>
  <si>
    <t>Project evidence should provide most visual content.</t>
  </si>
  <si>
    <t>C-012</t>
  </si>
  <si>
    <t>Development software</t>
  </si>
  <si>
    <t>Existing/free</t>
  </si>
  <si>
    <t>Git, Python, Jupyter, VS Code, etc.</t>
  </si>
  <si>
    <t>C-013</t>
  </si>
  <si>
    <t>SQL platform</t>
  </si>
  <si>
    <t>$0 initially</t>
  </si>
  <si>
    <t>Prefer free/local solution during initial development.</t>
  </si>
  <si>
    <t>C-014</t>
  </si>
  <si>
    <t>Python hosting/cloud compute</t>
  </si>
  <si>
    <t>Local execution expected to be sufficient.</t>
  </si>
  <si>
    <t>C-015</t>
  </si>
  <si>
    <t>Contractor/specialized assistance</t>
  </si>
  <si>
    <t>$0 planned</t>
  </si>
  <si>
    <t>Contingency</t>
  </si>
  <si>
    <t>Only used if justified through build-vs-buy analysis.</t>
  </si>
  <si>
    <t>C-016</t>
  </si>
  <si>
    <t>Template/customization support</t>
  </si>
  <si>
    <t>Same treatment.</t>
  </si>
  <si>
    <t>C-017</t>
  </si>
  <si>
    <t>Data/API acquisition</t>
  </si>
  <si>
    <t>Conditional</t>
  </si>
  <si>
    <t>Existing/public/sanitized/synthetic data expected.</t>
  </si>
  <si>
    <t>C-018</t>
  </si>
  <si>
    <t>Backup/storage</t>
  </si>
  <si>
    <t>GitHub and existing storage sufficient initially.</t>
  </si>
  <si>
    <t>C-019</t>
  </si>
  <si>
    <t>IONOS domain and email hosting</t>
  </si>
  <si>
    <t>Recurring Annually</t>
  </si>
  <si>
    <t>Ionos for domain and email hosting</t>
  </si>
  <si>
    <t>Candidate</t>
  </si>
  <si>
    <t>Materials / provenance</t>
  </si>
  <si>
    <t>Completeness</t>
  </si>
  <si>
    <t>Publication suitability</t>
  </si>
  <si>
    <t>Career relevance</t>
  </si>
  <si>
    <t>Remaining reconstruction effort</t>
  </si>
  <si>
    <t>TCGplayer</t>
  </si>
  <si>
    <t>Original workbook/CSVs, matching logic, reconstructed Python workflow, validation evidence, repository, case study</t>
  </si>
  <si>
    <t>Approved / suitable</t>
  </si>
  <si>
    <r>
      <t>Very High</t>
    </r>
    <r>
      <rPr>
        <sz val="11"/>
        <color theme="1"/>
        <rFont val="Aptos Narrow"/>
        <family val="2"/>
      </rPr>
      <t xml:space="preserve"> — business analytics, operations, requirements, Python/data reconciliation</t>
    </r>
  </si>
  <si>
    <t>IMF Reserve Analytics</t>
  </si>
  <si>
    <t>Original coursework/PPTX, cleaned datasets, BigQuery data, SQL, Tableau workbooks, exported visuals, repository, case study</t>
  </si>
  <si>
    <r>
      <t>Suitable</t>
    </r>
    <r>
      <rPr>
        <sz val="11"/>
        <color theme="1"/>
        <rFont val="Aptos Narrow"/>
        <family val="2"/>
      </rPr>
      <t xml:space="preserve"> with national-valuation limitation documented</t>
    </r>
  </si>
  <si>
    <r>
      <t>Very High</t>
    </r>
    <r>
      <rPr>
        <sz val="11"/>
        <color theme="1"/>
        <rFont val="Aptos Narrow"/>
        <family val="2"/>
      </rPr>
      <t xml:space="preserve"> — SQL, BigQuery, Tableau, data pipelines, analytical validation</t>
    </r>
  </si>
  <si>
    <t>Project</t>
  </si>
  <si>
    <t>Current state</t>
  </si>
  <si>
    <t>Flagship operational/business analytics case; strongest initial evidence</t>
  </si>
  <si>
    <t>Strong SQL/BI coverage and highly recoverable academic evidence</t>
  </si>
  <si>
    <t>Release 1 and Release 2 delivery complete • Active development intentionally paused for benefits realization and external feedback • Release 3 remains feedback-gated • Formal project closeout has not begun.</t>
  </si>
  <si>
    <t>Active Activity Progress</t>
  </si>
  <si>
    <t>Active Fixed Work</t>
  </si>
  <si>
    <t>Release 1 Completion</t>
  </si>
  <si>
    <t>Release 2 Completion</t>
  </si>
  <si>
    <t>Project Status</t>
  </si>
  <si>
    <t>Current Phase</t>
  </si>
  <si>
    <t>Cost Status</t>
  </si>
  <si>
    <t>Immediate Next Action</t>
  </si>
  <si>
    <t>GREEN</t>
  </si>
  <si>
    <t>BENEFITS REALIZATION / FEEDBACK GATE</t>
  </si>
  <si>
    <t>ACT-273 — Collect External Feedback</t>
  </si>
  <si>
    <t>Release 1: 47 days early • Release 2: complete</t>
  </si>
  <si>
    <t>Actual $25.00 / Cost Baseline $28.75</t>
  </si>
  <si>
    <t>Release 3 paused until ACT-273–275 complete.</t>
  </si>
  <si>
    <t>Progress by Workstream — Release 2 (Complete)</t>
  </si>
  <si>
    <t>Total</t>
  </si>
  <si>
    <t>Fixed Hrs</t>
  </si>
  <si>
    <t>Completed Hrs</t>
  </si>
  <si>
    <t>Work %</t>
  </si>
  <si>
    <t>Progress by Workstream — Release 1 (Accepted)</t>
  </si>
  <si>
    <t>Benefits Realization / Release 3 Gate</t>
  </si>
  <si>
    <t>Portfolio Backlog Status</t>
  </si>
  <si>
    <t>Gate Activity</t>
  </si>
  <si>
    <t>Activity</t>
  </si>
  <si>
    <t>Purpose</t>
  </si>
  <si>
    <t>Gate Metric</t>
  </si>
  <si>
    <t>Value</t>
  </si>
  <si>
    <t>State</t>
  </si>
  <si>
    <t>Interpretation</t>
  </si>
  <si>
    <t>Count</t>
  </si>
  <si>
    <t>Collect market/stakeholder response before authorizing more build work.</t>
  </si>
  <si>
    <t>Feedback Gate Score</t>
  </si>
  <si>
    <t>OPEN</t>
  </si>
  <si>
    <t>0 of 3 gate activities complete; Release 3 remains paused.</t>
  </si>
  <si>
    <t>Assess whether the portfolio is improving hiring, networking, and interview outcomes.</t>
  </si>
  <si>
    <t>Release 2 Scope</t>
  </si>
  <si>
    <t>COMPLETE</t>
  </si>
  <si>
    <t>Delivery complete; benefits realization now governs the next investment decision.</t>
  </si>
  <si>
    <t>Convert evidence into a ranked improvement backlog for Release 3 decision-making.</t>
  </si>
  <si>
    <t>Formal Project Closeout</t>
  </si>
  <si>
    <t>ACT-024–029</t>
  </si>
  <si>
    <t>NOT STARTED</t>
  </si>
  <si>
    <t>PPAD remains active while value realization and future-release decisions are evaluated.</t>
  </si>
  <si>
    <t>Release 3 State</t>
  </si>
  <si>
    <t>PAUSED</t>
  </si>
  <si>
    <t>By design</t>
  </si>
  <si>
    <t>No development authorized until ACT-273–275 are complete.</t>
  </si>
  <si>
    <t>Project Closeout</t>
  </si>
  <si>
    <t>ACT-024–029 remain open while PPAD is in benefits realization.</t>
  </si>
  <si>
    <t>Release 1 Closeout</t>
  </si>
  <si>
    <t>Release 2 Closeout</t>
  </si>
  <si>
    <t>Release 1 Metric</t>
  </si>
  <si>
    <t>Result</t>
  </si>
  <si>
    <t>Release 2 Summary</t>
  </si>
  <si>
    <t>Release Acceptance</t>
  </si>
  <si>
    <t>Accepted</t>
  </si>
  <si>
    <t>Delivery State — COMPLETE</t>
  </si>
  <si>
    <t>Baseline Target</t>
  </si>
  <si>
    <t>47 days early</t>
  </si>
  <si>
    <t>Activities — 33 / 33 (100%)</t>
  </si>
  <si>
    <t>100%</t>
  </si>
  <si>
    <t>Release 1 Activities</t>
  </si>
  <si>
    <t>Fixed Work — 77.50 / 77.50 hrs (100%)</t>
  </si>
  <si>
    <t>Release 1 Fixed Work</t>
  </si>
  <si>
    <t>Portfolio Evidence Packages — 3 / 3 complete</t>
  </si>
  <si>
    <t>3 / 3</t>
  </si>
  <si>
    <t>Release 1 Lessons Learned</t>
  </si>
  <si>
    <t>LL-019–LL-031</t>
  </si>
  <si>
    <t>Release 3 Authorization — Feedback-gated; not started</t>
  </si>
  <si>
    <t>Feedback-gated</t>
  </si>
  <si>
    <t>Not started</t>
  </si>
  <si>
    <t>Recent Accomplishments</t>
  </si>
  <si>
    <t>Next Actions</t>
  </si>
  <si>
    <t>• Release 2 completed with 33 of 33 activities and 77.50 of 77.50 fixed work hours complete.</t>
  </si>
  <si>
    <t>• ACT-273 — Collect external portfolio feedback from hiring managers, recruiters, interviewers, networking contacts, and actual job-search use.</t>
  </si>
  <si>
    <t>• IMF Reserve Analytics and Residential Property Value Prediction were reconstructed, validated, and published as portfolio evidence.</t>
  </si>
  <si>
    <t>• ACT-274 — Evaluate portfolio effectiveness using the feedback and observed outcomes.</t>
  </si>
  <si>
    <t>• PPAD project-management case study and curated supporting evidence were published; Release 2 evidence gate reached 3 of 3.</t>
  </si>
  <si>
    <t>• ACT-275 — Prioritize improvements and decide whether Release 3 work is justified.</t>
  </si>
  <si>
    <t>• Release 1 performance remains preserved at 127 of 127 activities, 173.75 of 173.75 fixed hours, accepted 47 days ahead of baseline.</t>
  </si>
  <si>
    <t>• Do not begin Release 3 development until the feedback gate is complete; continue only recurring controls and necessary maintenance.</t>
  </si>
  <si>
    <t>Management Attention</t>
  </si>
  <si>
    <t>• Release 2 is complete. The current pause is intentional and is part of benefits realization, not a delivery gap.</t>
  </si>
  <si>
    <t>• Release 3 backlog remains uncommitted until ACT-273–275 convert external feedback into evidence-based priorities.</t>
  </si>
  <si>
    <t>• Formal PPAD closeout (ACT-024–029) remains not started; PPAD stays active while benefits and continuing value are evaluated.</t>
  </si>
  <si>
    <t>Management Inputs</t>
  </si>
  <si>
    <t>KPI Notes / Source Rules</t>
  </si>
  <si>
    <t>Contingency Reserve %</t>
  </si>
  <si>
    <t>Cost Baseline reserve assumption</t>
  </si>
  <si>
    <t>• Activity and workstream metrics are derived from Activities Log columns K–N and filtered by Release Classification where applicable.</t>
  </si>
  <si>
    <t>Management Reserve %</t>
  </si>
  <si>
    <t>Project budget reserve assumption</t>
  </si>
  <si>
    <t>• Active overall progress excludes Deferred and De-scoped activities; variable/recurring work without Fixed Work Hours is excluded from fixed-hour calculations.</t>
  </si>
  <si>
    <t>• Release 1 schedule performance remains compared with the approved Release 1 baseline target; historical performance is not rebaselined.</t>
  </si>
  <si>
    <t>• Release 2 is reported as completed scope/work rather than schedule variance because no separate formal Release 2 schedule baseline was established.</t>
  </si>
  <si>
    <t>• RAID counts source the authoritative register status fields; the Information Radiator remains a reporting layer, not a competing system of record.</t>
  </si>
  <si>
    <t>Initial project reconstruction set approved. TCGplayer remained the Release 1 flagship; IMF Reserve Analytics and Residential Property Value Prediction were selected for Release 2 reconstruction/publication. Horizon Line remained subject to go/no-go review and was later de-scoped through CR-002.</t>
  </si>
  <si>
    <t>Release 2</t>
  </si>
  <si>
    <t>Post-MVP backlog reviewed following Release 1 acceptance. IMF Reserve Analytics and Residential Property Value Prediction were selected for Release 2 portfolio evidence; PPAD was selected for publication as a project-management case study. Horizon Line proceeded through go/no-go review and was subsequently de-scoped through CR-002. Journal/historical-content work and broader SQL/Python capability development remain Release 3 backlog items. Release 2 emphasizes portfolio evidence completion followed by benefits realization and feedback.</t>
  </si>
  <si>
    <t>Release 2 defined as Portfolio Evidence Expansion. Committed scope includes IMF Reserve Analytics, Residential Property Value Prediction, publication of PPAD as a project-management case study with curated evidence, and supporting portfolio publication work. Horizon Line was de-scoped through CR-002. Release 3 development is feedback-gated through ACT-273–275; formal PPAD closeout remains separate under ACT-024–029.</t>
  </si>
  <si>
    <t>Portfolio roadmap updated for Release 2 completion and the benefits-realization pause. Release 2 delivers IMF, Residential Property, and PPAD portfolio evidence. Release 3 remains a controlled backlog and will not begin until ACT-273–275 collect external feedback, evaluate portfolio effectiveness, and prioritize improvements. Formal project closeout remains unstarted.</t>
  </si>
  <si>
    <t>Release 2 publication instance completed. IMF Reserve Analytics and Residential Property Value Prediction were published to jdylanbeckham.com as portfolio case studies; PPAD project-management evidence was published separately under ACT-282.</t>
  </si>
  <si>
    <t>Completed. PPAD project-management case study and curated evidence package published to jdylanbeckham.com, including charter, scope baseline, Information Radiator, change/decision evidence, and supporting project controls.</t>
  </si>
  <si>
    <t>Define PPAD Release 2 as Portfolio Evidence Expansion, centered on IMF Reserve Analytics, Residential Property Value Prediction, and publication of PPAD project-management evidence.</t>
  </si>
  <si>
    <t>Following formal Release 1 acceptance and post-MVP backlog review, remaining work was evaluated for job-placement value, recoverability, effort, dependencies, and portfolio evidence value. Recoverable coursework and PPAD evidence provided higher value and lower reconstruction risk than immediately creating new tutorial projects or reconstructing Horizon Line.</t>
  </si>
  <si>
    <t>Create new SQL/Python projects; prioritize Horizon Line reconstruction; comprehensive historical journal migration; continue broad post-MVP development without a defined release boundary.</t>
  </si>
  <si>
    <t>Release 2 prioritizes IMF Reserve Analytics as SQL evidence, Residential Property Value Prediction as Python/KDD/predictive-analytics evidence, and PPAD as a project-management case study. Horizon Line is de-scoped through CR-002; historical writing and broader capability work remain outside Release 2.</t>
  </si>
  <si>
    <t>Release 2 represents prioritization of approved PPAD scope and does not independently constitute a Scope Baseline change.</t>
  </si>
  <si>
    <t>DL-009</t>
  </si>
  <si>
    <t>Establish a formal feedback gate between Release 2 completion and Release 3 development.</t>
  </si>
  <si>
    <t>Release 2 completed the intended portfolio-evidence expansion. Additional development should be driven by observed external value rather than backlog size alone. A deliberate benefits-realization pause allows recruiter, hiring-manager, interviewer, networking, and job-search feedback to determine which improvements warrant investment.</t>
  </si>
  <si>
    <t>Continue directly into Release 3; perform ad hoc improvements as ideas arise; close PPAD immediately after Release 2.</t>
  </si>
  <si>
    <t>ACT-273–275 become the decision gate for any Release 3 authorization. Release 3 backlog items remain not started/deferred until feedback is collected, portfolio effectiveness is evaluated, and improvements are prioritized. Formal project closeout ACT-024–029 remains separate and unstarted.</t>
  </si>
  <si>
    <t>ACT-273–275; Release 3 backlog; ACT-024–029</t>
  </si>
  <si>
    <t>Release 2 is complete. Active development is intentionally paused for benefits realization and external feedback.</t>
  </si>
  <si>
    <t>Release 1 and Release 2 were protected by explicit release boundaries. Continue the same discipline by treating Release 3 as feedback-gated; the backlog does not become authorized work until ACT-273–275 justify and prioritize it.</t>
  </si>
  <si>
    <t>Python, SQL, web, Git/GitHub, and analytical capabilities were refreshed and demonstrated through Releases 1 and 2. The risk remains relevant only for future advanced Release 3 work that may require additional learning.</t>
  </si>
  <si>
    <t>Validated through reconstruction of TCGplayer, IMF Reserve Analytics, and Residential Property Value Prediction. Horizon Line also demonstrated the value of go/no-go review when source/privacy burden outweighs portfolio value.</t>
  </si>
  <si>
    <t>Validated through applied PPAD work: TCGplayer refreshed Python/data workflows; IMF demonstrated SQL/BigQuery/Tableau; Residential Property demonstrated Python/scikit-learn; PPAD itself demonstrated Git/GitHub and project-management controls without requiring tutorial-only projects.</t>
  </si>
  <si>
    <t>Reusable project/case-study architecture has been validated across TCGplayer, IMF, Residential Property, and PPAD without substantial redesign. Journal/Writing publication remains untested and is deferred to the Release 3 backlog.</t>
  </si>
  <si>
    <t>Resolved through DL-004 and DL-005. Astro, GitHub Pages, GitHub Actions, and the custom domain were selected, implemented, and production-validated during Release 1.</t>
  </si>
  <si>
    <t>Satisfied during Release 2. BigQuery was selected and validated, the IMF reserve dataset/schema was established, representative SQL was executed, and the IMF analytics case study was reconstructed and published.</t>
  </si>
  <si>
    <t>Open / Release 3</t>
  </si>
  <si>
    <t>Historical/journal publication remains outside Release 2 and is part of the feedback-gated Release 3 backlog. No current delivery is blocked while Release 3 remains paused.</t>
  </si>
  <si>
    <t>LL-032</t>
  </si>
  <si>
    <t>Project Reconstruction</t>
  </si>
  <si>
    <t>Quality / Source Validation</t>
  </si>
  <si>
    <t>An initial assumption about the next analytics project was corrected after reviewing the canonical source materials. Residential Property Value Prediction replaced the previously assumed project without expanding Release 2 scope.</t>
  </si>
  <si>
    <t>Portfolio reconstruction should begin from authoritative assignment/source artifacts rather than memory, filenames, or earlier planning assumptions.</t>
  </si>
  <si>
    <t>Verify project identity, assignment context, provenance, source files, and collaboration boundaries before reconstruction work begins.</t>
  </si>
  <si>
    <t>Canonical coursework and source materials were reviewed before reconstruction; the approved project set was reconciled before publication.</t>
  </si>
  <si>
    <t>ACT-109 / ACT-134–142</t>
  </si>
  <si>
    <t>Prevents portfolio narratives from being built around the wrong underlying project.</t>
  </si>
  <si>
    <t>LL-033</t>
  </si>
  <si>
    <t>Technical Reconstruction</t>
  </si>
  <si>
    <t>Reproducibility / Environment</t>
  </si>
  <si>
    <t>A reconstructed notebook required relative paths and a Windows-safe execution approach before it could run cleanly from a fresh kernel. Model logic alone was not sufficient evidence of reproducibility.</t>
  </si>
  <si>
    <t>Reproducibility depends on both analytical logic and execution environment. A workflow should be validated from a clean start using portable paths and environment-compatible execution.</t>
  </si>
  <si>
    <t>Require clean-kernel / clean-session validation, relative paths, documented dependencies, and environment-specific testing before approving reconstructed technical projects.</t>
  </si>
  <si>
    <t>Residential Property reconstruction was rerun from a clean kernel after path and Windows multiprocessing issues were corrected.</t>
  </si>
  <si>
    <t>ACT-134–142 / Technical Standards</t>
  </si>
  <si>
    <t>Extends Release 1 reproducibility lessons into cross-environment reconstruction work.</t>
  </si>
  <si>
    <t>LL-034</t>
  </si>
  <si>
    <t>Project Controls</t>
  </si>
  <si>
    <t>Reporting / Data Integrity</t>
  </si>
  <si>
    <t>A manually populated Progress by Workstream view appeared plausible but was not actually derived from the authoritative Activities Log, creating a risk that the Information Radiator could display stale or misleading status.</t>
  </si>
  <si>
    <t>A management dashboard is only as trustworthy as its traceability to the controlled source data behind it.</t>
  </si>
  <si>
    <t>Derive dynamic radiator metrics from authoritative status, release, workstream, and fixed-work fields wherever practical; avoid manually painted status summaries.</t>
  </si>
  <si>
    <t>Progress by Workstream logic was rebuilt to reference the Activities Log and separated by release classification.</t>
  </si>
  <si>
    <t>Information Radiator / Activities Log</t>
  </si>
  <si>
    <t>Directly reinforces the rule that the radiator is a reporting layer rather than a competing system of record.</t>
  </si>
  <si>
    <t>LL-035</t>
  </si>
  <si>
    <t>Spreadsheet / Information Management</t>
  </si>
  <si>
    <t>An active Excel filter on the Activities Log temporarily made many activities appear to be missing even though all ACT-001 through ACT-283 records were still present.</t>
  </si>
  <si>
    <t>Visible spreadsheet state can create false conclusions about underlying data completeness. Filters, hidden rows, and view settings should be checked before reconciling records.</t>
  </si>
  <si>
    <t>Clear filters and verify expected record counts and ID continuity before concluding that controlled spreadsheet data is missing.</t>
  </si>
  <si>
    <t>The Activities Log was validated at 283 activities with no ID gaps before controls reconciliation continued.</t>
  </si>
  <si>
    <t>Activities Log / Information Radiator</t>
  </si>
  <si>
    <t>Useful control check whenever spreadsheets are reused as systems of record.</t>
  </si>
  <si>
    <t>LL-036</t>
  </si>
  <si>
    <t>Scope / Prioritization</t>
  </si>
  <si>
    <t>Several useful ideas emerged during Release 2, including deeper SQL/Python work, historical content, visual standardization, and additional portfolio enhancements. Treating those ideas as immediate work would have blurred the approved release boundary.</t>
  </si>
  <si>
    <t>A valuable idea is not automatically current-release scope. Release boundaries preserve delivery focus even when the backlog contains attractive improvements.</t>
  </si>
  <si>
    <t>Capture worthwhile enhancements in the appropriate future-release backlog and authorize them only through the defined release/gate process.</t>
  </si>
  <si>
    <t>Release 3 backlog retained while Release 2 remained limited to the approved evidence-expansion scope.</t>
  </si>
  <si>
    <t>Release 2 / Release 3 / ACT-273–275</t>
  </si>
  <si>
    <t>Protects completed releases from continuous expansion.</t>
  </si>
  <si>
    <t>LL-037</t>
  </si>
  <si>
    <t>Benefits / Release Planning</t>
  </si>
  <si>
    <t>Feedback / Value Realization</t>
  </si>
  <si>
    <t>The size of the remaining PPAD backlog does not by itself justify continued development after Release 2. The portfolio now needs external evidence showing what improves hiring, networking, and interview outcomes.</t>
  </si>
  <si>
    <t>Benefits realization should govern the next investment decision after a usable product has been delivered.</t>
  </si>
  <si>
    <t>Use ACT-273 Collect External Portfolio Feedback → ACT-274 Evaluate Portfolio Effectiveness → ACT-275 Prioritize Portfolio Improvements as the gate before Release 3 work begins.</t>
  </si>
  <si>
    <t>Release 3 development paused pending the feedback/effectiveness/prioritization sequence.</t>
  </si>
  <si>
    <t>ACT-273–275</t>
  </si>
  <si>
    <t>Converts the job search into a feedback mechanism for PPAD rather than assuming more features automatically create more value.</t>
  </si>
  <si>
    <t>LL-038</t>
  </si>
  <si>
    <t>Evidence / Communications</t>
  </si>
  <si>
    <t>The PPAD case study contains far more project-control material than a reviewer should be required to inspect. Publishing every available artifact would reduce signal and increase interpretation burden.</t>
  </si>
  <si>
    <t>Public project evidence should be curated around what each artifact proves, while deeper supporting records remain available for reviewers who want to inspect them.</t>
  </si>
  <si>
    <t>Lead with a representative evidence package and provide deeper controls selectively with context explaining their purpose and project state.</t>
  </si>
  <si>
    <t>PPAD public evidence package organized around the Charter, Scope Baseline, Information Radiator, Change/Decision evidence, case-study narrative, and optional supporting controls.</t>
  </si>
  <si>
    <t>ACT-282 / PPAD Case Study</t>
  </si>
  <si>
    <t>Balances auditability with recruiter/hiring-manager usability.</t>
  </si>
  <si>
    <t>ACT-102–109 reconstruction assessment</t>
  </si>
  <si>
    <t>Residential Property Value Prediction</t>
  </si>
  <si>
    <t>Original UNT coursework, source workbook, canonical Jupyter notebook, final report, reconstructed notebook, validated model outputs, repository, and published case study</t>
  </si>
  <si>
    <t>Approved / suitable with academic provenance and limitations documented</t>
  </si>
  <si>
    <t>Very High — Python, pandas, scikit-learn, regression/ensemble modeling, model evaluation</t>
  </si>
  <si>
    <t>Horizon Line</t>
  </si>
  <si>
    <t>Historical operational/business evidence distributed across private financial and platform records; reconstruction would require disproportionate evidence recovery</t>
  </si>
  <si>
    <t>Medium/Low</t>
  </si>
  <si>
    <t>No-Go for publication/reconstruction under current PPAD scope due privacy, reconstruction burden, and competency overlap</t>
  </si>
  <si>
    <t>High — PM + operations + analytics + entrepreneurship, but lower incremental portfolio value than published alternatives</t>
  </si>
  <si>
    <t>Provides Python/modeling evidence and was recoverable from authoritative coursework materials</t>
  </si>
  <si>
    <t>Career-relevant, but evidence-recovery/privacy burden outweighed incremental portfolio value after go/no-go review</t>
  </si>
  <si>
    <t>PPAD Information Radiator v2.2 — Release 2 Complete / Feedback 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</si>
</sst>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
    <numFmt numFmtId="165" formatCode="mmmm\ d\,\ yyyy"/>
    <numFmt numFmtId="166" formatCode="\$0.00"/>
  </numFmts>
  <fonts count="35">
    <font>
      <sz val="11"/>
      <color theme="1"/>
      <name val="Aptos Narrow"/>
    </font>
    <font>
      <sz val="11"/>
      <color theme="1"/>
      <name val="Calibri"/>
      <family val="2"/>
      <scheme val="minor"/>
    </font>
    <font>
      <b/>
      <sz val="11"/>
      <color theme="1"/>
      <name val="Aptos Narrow"/>
    </font>
    <font>
      <b/>
      <sz val="13"/>
      <color theme="1"/>
      <name val="Aptos Narrow"/>
    </font>
    <font>
      <sz val="10"/>
      <color theme="1"/>
      <name val="Arial Unicode MS"/>
    </font>
    <font>
      <sz val="10"/>
      <color rgb="FF222222"/>
      <name val="Aptos"/>
    </font>
    <font>
      <b/>
      <sz val="10"/>
      <color rgb="FFFFFFFF"/>
      <name val="Aptos"/>
    </font>
    <font>
      <b/>
      <sz val="12"/>
      <color rgb="FFFFFFFF"/>
      <name val="Aptos"/>
    </font>
    <font>
      <sz val="11"/>
      <color theme="1"/>
      <name val="Aptos Narrow"/>
    </font>
    <font>
      <b/>
      <sz val="12"/>
      <color rgb="FF000000"/>
      <name val="Aptos Narrow"/>
    </font>
    <font>
      <b/>
      <sz val="10"/>
      <color rgb="FF203040"/>
      <name val="Aptos"/>
    </font>
    <font>
      <sz val="10"/>
      <color rgb="FF203040"/>
      <name val="Aptos"/>
    </font>
    <font>
      <sz val="9"/>
      <color rgb="FF203040"/>
      <name val="Aptos"/>
    </font>
    <font>
      <b/>
      <sz val="10"/>
      <color rgb="FF173F5F"/>
      <name val="Aptos"/>
    </font>
    <font>
      <b/>
      <sz val="18"/>
      <color rgb="FF173F5F"/>
      <name val="Aptos"/>
    </font>
    <font>
      <b/>
      <sz val="16"/>
      <color rgb="FF173F5F"/>
      <name val="Aptos"/>
    </font>
    <font>
      <b/>
      <sz val="16"/>
      <color rgb="FF2E7D32"/>
      <name val="Aptos"/>
    </font>
    <font>
      <b/>
      <sz val="10"/>
      <color rgb="FF183B56"/>
      <name val="Aptos"/>
    </font>
    <font>
      <sz val="10"/>
      <color rgb="FF213547"/>
      <name val="Aptos"/>
    </font>
    <font>
      <b/>
      <sz val="20"/>
      <color rgb="FF213547"/>
      <name val="Aptos"/>
    </font>
    <font>
      <b/>
      <sz val="10"/>
      <color rgb="FF213547"/>
      <name val="Aptos"/>
    </font>
    <font>
      <b/>
      <sz val="9"/>
      <color rgb="FFFFFFFF"/>
      <name val="Aptos"/>
    </font>
    <font>
      <sz val="10"/>
      <color rgb="FF000000"/>
      <name val="Aptos"/>
    </font>
    <font>
      <b/>
      <sz val="12"/>
      <color rgb="FF000000"/>
      <name val="Aptos"/>
    </font>
    <font>
      <b/>
      <sz val="10"/>
      <color rgb="FF000000"/>
      <name val="Aptos"/>
    </font>
    <font>
      <sz val="9"/>
      <color rgb="FF000000"/>
      <name val="Aptos"/>
    </font>
    <font>
      <b/>
      <sz val="15"/>
      <color rgb="FFFFFFFF"/>
      <name val="Aptos"/>
    </font>
    <font>
      <i/>
      <sz val="9"/>
      <color rgb="FF000000"/>
      <name val="Aptos"/>
    </font>
    <font>
      <b/>
      <sz val="13"/>
      <color rgb="FF2E7D32"/>
      <name val="Aptos"/>
    </font>
    <font>
      <b/>
      <sz val="12"/>
      <color rgb="FF173A52"/>
      <name val="Aptos"/>
    </font>
    <font>
      <b/>
      <sz val="10"/>
      <color rgb="FF173A52"/>
      <name val="Aptos"/>
    </font>
    <font>
      <sz val="12"/>
      <color rgb="FF000000"/>
      <name val="Calibri"/>
      <family val="2"/>
      <scheme val="minor"/>
    </font>
    <font>
      <b/>
      <sz val="11"/>
      <color theme="1"/>
      <name val="Calibri"/>
      <family val="2"/>
      <scheme val="minor"/>
    </font>
    <font>
      <b/>
      <sz val="11"/>
      <color theme="1"/>
      <name val="Aptos Narrow"/>
      <family val="2"/>
    </font>
    <font>
      <sz val="11"/>
      <color theme="1"/>
      <name val="Aptos Narrow"/>
      <family val="2"/>
    </font>
  </fonts>
  <fills count="29">
    <fill>
      <patternFill patternType="none"/>
    </fill>
    <fill>
      <patternFill patternType="gray125"/>
    </fill>
    <fill>
      <patternFill patternType="solid">
        <fgColor theme="3" tint="0.74990081484420301"/>
        <bgColor indexed="65"/>
      </patternFill>
    </fill>
    <fill>
      <patternFill patternType="solid">
        <fgColor theme="4" tint="0.59990234076967686"/>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59993285927915285"/>
        <bgColor indexed="65"/>
      </patternFill>
    </fill>
    <fill>
      <patternFill patternType="solid">
        <fgColor rgb="FFFFFF00"/>
      </patternFill>
    </fill>
    <fill>
      <patternFill patternType="solid">
        <fgColor theme="4" tint="0.59993285927915285"/>
        <bgColor indexed="65"/>
      </patternFill>
    </fill>
    <fill>
      <patternFill patternType="solid">
        <fgColor theme="7" tint="0.59993285927915285"/>
        <bgColor indexed="65"/>
      </patternFill>
    </fill>
    <fill>
      <patternFill patternType="solid">
        <fgColor rgb="FFFFFFFF"/>
      </patternFill>
    </fill>
    <fill>
      <patternFill patternType="solid">
        <fgColor rgb="FF173F5F"/>
      </patternFill>
    </fill>
    <fill>
      <patternFill patternType="solid">
        <fgColor rgb="FFEAF4F9"/>
      </patternFill>
    </fill>
    <fill>
      <patternFill patternType="solid">
        <fgColor rgb="FFF3F6F8"/>
      </patternFill>
    </fill>
    <fill>
      <patternFill patternType="solid">
        <fgColor rgb="FF3FA7D6"/>
      </patternFill>
    </fill>
    <fill>
      <patternFill patternType="solid">
        <fgColor rgb="FFE2F0D9"/>
      </patternFill>
    </fill>
    <fill>
      <patternFill patternType="solid">
        <fgColor rgb="FFFFF2CC"/>
      </patternFill>
    </fill>
    <fill>
      <patternFill patternType="solid">
        <fgColor theme="7" tint="0.59996337778862885"/>
        <bgColor indexed="65"/>
      </patternFill>
    </fill>
    <fill>
      <patternFill patternType="solid">
        <fgColor theme="1"/>
      </patternFill>
    </fill>
    <fill>
      <patternFill patternType="solid">
        <fgColor rgb="FF00B0F0"/>
      </patternFill>
    </fill>
    <fill>
      <patternFill patternType="solid">
        <fgColor theme="9" tint="0.59996337778862885"/>
        <bgColor indexed="65"/>
      </patternFill>
    </fill>
    <fill>
      <patternFill patternType="solid">
        <fgColor rgb="FFDDEFF8"/>
      </patternFill>
    </fill>
    <fill>
      <patternFill patternType="solid">
        <fgColor rgb="FF183B56"/>
      </patternFill>
    </fill>
    <fill>
      <patternFill patternType="solid">
        <fgColor rgb="FF173A52"/>
      </patternFill>
    </fill>
    <fill>
      <patternFill patternType="solid">
        <fgColor rgb="FF3AA6D0"/>
      </patternFill>
    </fill>
    <fill>
      <patternFill patternType="solid">
        <fgColor rgb="FFF5F8FA"/>
      </patternFill>
    </fill>
    <fill>
      <patternFill patternType="solid">
        <fgColor rgb="FFEAF3F7"/>
      </patternFill>
    </fill>
    <fill>
      <patternFill patternType="solid">
        <fgColor rgb="FFFFF1C7"/>
      </patternFill>
    </fill>
    <fill>
      <patternFill patternType="solid">
        <fgColor rgb="FFDDEED8"/>
      </patternFill>
    </fill>
  </fills>
  <borders count="1">
    <border>
      <left/>
      <right/>
      <top/>
      <bottom/>
      <diagonal/>
    </border>
  </borders>
  <cellStyleXfs count="1">
    <xf numFmtId="0" fontId="0" fillId="0" borderId="0"/>
  </cellStyleXfs>
  <cellXfs count="125">
    <xf numFmtId="0" fontId="0" fillId="0" borderId="0" xfId="0"/>
    <xf numFmtId="0" fontId="0" fillId="0" borderId="0" xfId="0" applyAlignment="1">
      <alignment vertical="center" wrapText="1"/>
    </xf>
    <xf numFmtId="0" fontId="2" fillId="0" borderId="0" xfId="0" applyFont="1" applyAlignment="1">
      <alignment vertical="center" wrapText="1"/>
    </xf>
    <xf numFmtId="0" fontId="2" fillId="2" borderId="0" xfId="0" applyFont="1" applyFill="1" applyAlignment="1">
      <alignment horizontal="center" vertical="center" wrapText="1"/>
    </xf>
    <xf numFmtId="0" fontId="0" fillId="2" borderId="0" xfId="0" applyFill="1"/>
    <xf numFmtId="0" fontId="0" fillId="0" borderId="0" xfId="0" applyAlignment="1">
      <alignment vertical="center"/>
    </xf>
    <xf numFmtId="0" fontId="3" fillId="0" borderId="0" xfId="0" applyFont="1" applyAlignment="1">
      <alignment vertical="center"/>
    </xf>
    <xf numFmtId="0" fontId="0" fillId="0" borderId="0" xfId="0" applyAlignment="1">
      <alignment horizontal="left" vertical="center"/>
    </xf>
    <xf numFmtId="0" fontId="2" fillId="0" borderId="0" xfId="0" applyFont="1" applyAlignment="1">
      <alignment horizontal="left" vertical="center"/>
    </xf>
    <xf numFmtId="14" fontId="0" fillId="0" borderId="0" xfId="0" applyNumberFormat="1" applyAlignment="1">
      <alignment vertical="center" wrapText="1"/>
    </xf>
    <xf numFmtId="0" fontId="2" fillId="2" borderId="0" xfId="0" applyFont="1" applyFill="1" applyAlignment="1">
      <alignment horizontal="left" vertical="center" wrapText="1"/>
    </xf>
    <xf numFmtId="14" fontId="0" fillId="0" borderId="0" xfId="0" applyNumberFormat="1" applyAlignment="1">
      <alignment horizontal="left" vertical="center" wrapText="1"/>
    </xf>
    <xf numFmtId="0" fontId="0" fillId="0" borderId="0" xfId="0" applyAlignment="1">
      <alignment horizontal="left"/>
    </xf>
    <xf numFmtId="0" fontId="2" fillId="2" borderId="0" xfId="0" applyFont="1" applyFill="1"/>
    <xf numFmtId="0" fontId="0" fillId="0" borderId="0" xfId="0" applyAlignment="1">
      <alignment wrapText="1"/>
    </xf>
    <xf numFmtId="14" fontId="0" fillId="0" borderId="0" xfId="0" applyNumberFormat="1" applyAlignment="1">
      <alignment vertical="center"/>
    </xf>
    <xf numFmtId="0" fontId="2" fillId="3" borderId="0" xfId="0" applyFont="1" applyFill="1" applyAlignment="1">
      <alignment horizontal="center" vertical="center" wrapText="1"/>
    </xf>
    <xf numFmtId="0" fontId="0" fillId="3" borderId="0" xfId="0" applyFill="1"/>
    <xf numFmtId="0" fontId="2" fillId="2" borderId="0" xfId="0" applyFont="1" applyFill="1" applyAlignment="1">
      <alignment horizontal="right" vertical="center" wrapText="1"/>
    </xf>
    <xf numFmtId="0" fontId="0" fillId="0" borderId="0" xfId="0" applyAlignment="1">
      <alignment horizontal="right" vertical="center" wrapText="1"/>
    </xf>
    <xf numFmtId="0" fontId="0" fillId="4" borderId="0" xfId="0" applyFill="1" applyAlignment="1">
      <alignment vertical="center" wrapText="1"/>
    </xf>
    <xf numFmtId="0" fontId="2" fillId="0" borderId="0" xfId="0" applyFont="1" applyAlignment="1">
      <alignment horizontal="right" vertical="center" wrapText="1"/>
    </xf>
    <xf numFmtId="6" fontId="2" fillId="0" borderId="0" xfId="0" applyNumberFormat="1" applyFont="1" applyAlignment="1">
      <alignment horizontal="right" vertical="center" wrapText="1"/>
    </xf>
    <xf numFmtId="0" fontId="2" fillId="5" borderId="0" xfId="0" applyFont="1" applyFill="1" applyAlignment="1">
      <alignment horizontal="center" vertical="center" wrapText="1"/>
    </xf>
    <xf numFmtId="0" fontId="2" fillId="5" borderId="0" xfId="0" applyFont="1" applyFill="1" applyAlignment="1">
      <alignment horizontal="right" vertical="center" wrapText="1"/>
    </xf>
    <xf numFmtId="0" fontId="0" fillId="5" borderId="0" xfId="0" applyFill="1"/>
    <xf numFmtId="0" fontId="0" fillId="2" borderId="0" xfId="0" applyFill="1" applyAlignment="1">
      <alignment wrapText="1"/>
    </xf>
    <xf numFmtId="2" fontId="0" fillId="0" borderId="0" xfId="0" applyNumberFormat="1" applyAlignment="1">
      <alignment wrapText="1"/>
    </xf>
    <xf numFmtId="0" fontId="5" fillId="0" borderId="0" xfId="0" applyFont="1" applyAlignment="1">
      <alignment vertical="center" wrapText="1"/>
    </xf>
    <xf numFmtId="0" fontId="9" fillId="0" borderId="0" xfId="0" applyFont="1" applyAlignment="1">
      <alignment vertical="center" wrapText="1"/>
    </xf>
    <xf numFmtId="0" fontId="8" fillId="0" borderId="0" xfId="0" applyFont="1"/>
    <xf numFmtId="0" fontId="8" fillId="0" borderId="0" xfId="0" applyFont="1" applyAlignment="1">
      <alignment vertical="center" wrapText="1"/>
    </xf>
    <xf numFmtId="14" fontId="8" fillId="0" borderId="0" xfId="0" applyNumberFormat="1" applyFont="1" applyAlignment="1">
      <alignment vertical="center" wrapText="1"/>
    </xf>
    <xf numFmtId="0" fontId="8" fillId="2" borderId="0" xfId="0" applyFont="1" applyFill="1" applyAlignment="1">
      <alignment horizontal="center" vertical="center" wrapText="1"/>
    </xf>
    <xf numFmtId="6" fontId="0" fillId="0" borderId="0" xfId="0" applyNumberFormat="1"/>
    <xf numFmtId="6" fontId="2" fillId="0" borderId="0" xfId="0" applyNumberFormat="1" applyFont="1"/>
    <xf numFmtId="0" fontId="2" fillId="0" borderId="0" xfId="0" applyFont="1" applyAlignment="1">
      <alignment horizontal="center" vertical="center" wrapText="1"/>
    </xf>
    <xf numFmtId="0" fontId="8" fillId="6" borderId="0" xfId="0" applyFont="1" applyFill="1" applyAlignment="1">
      <alignment vertical="center" wrapText="1"/>
    </xf>
    <xf numFmtId="0" fontId="0" fillId="6" borderId="0" xfId="0" applyFill="1" applyAlignment="1">
      <alignment vertical="center" wrapText="1"/>
    </xf>
    <xf numFmtId="0" fontId="2" fillId="6" borderId="0" xfId="0" applyFont="1" applyFill="1" applyAlignment="1">
      <alignment vertical="center" wrapText="1"/>
    </xf>
    <xf numFmtId="0" fontId="0" fillId="6" borderId="0" xfId="0" applyFill="1"/>
    <xf numFmtId="0" fontId="0" fillId="6" borderId="0" xfId="0" applyFill="1" applyAlignment="1">
      <alignment wrapText="1"/>
    </xf>
    <xf numFmtId="0" fontId="0" fillId="7" borderId="0" xfId="0" applyFill="1" applyAlignment="1">
      <alignment vertical="center" wrapText="1"/>
    </xf>
    <xf numFmtId="0" fontId="8" fillId="7" borderId="0" xfId="0" applyFont="1" applyFill="1" applyAlignment="1">
      <alignment vertical="center" wrapText="1"/>
    </xf>
    <xf numFmtId="0" fontId="2" fillId="7" borderId="0" xfId="0" applyFont="1" applyFill="1" applyAlignment="1">
      <alignment vertical="center" wrapText="1"/>
    </xf>
    <xf numFmtId="0" fontId="0" fillId="7" borderId="0" xfId="0" applyFill="1"/>
    <xf numFmtId="0" fontId="2" fillId="8" borderId="0" xfId="0" applyFont="1" applyFill="1" applyAlignment="1">
      <alignment horizontal="center" vertical="center" wrapText="1"/>
    </xf>
    <xf numFmtId="0" fontId="0" fillId="8" borderId="0" xfId="0" applyFill="1"/>
    <xf numFmtId="0" fontId="2" fillId="9" borderId="0" xfId="0" applyFont="1" applyFill="1" applyAlignment="1">
      <alignment horizontal="center" vertical="center" wrapText="1"/>
    </xf>
    <xf numFmtId="0" fontId="0" fillId="9" borderId="0" xfId="0" applyFill="1"/>
    <xf numFmtId="0" fontId="11" fillId="10" borderId="0" xfId="0" applyFont="1" applyFill="1" applyAlignment="1">
      <alignment vertical="center" wrapText="1"/>
    </xf>
    <xf numFmtId="0" fontId="12" fillId="10" borderId="0" xfId="0" applyFont="1" applyFill="1" applyAlignment="1">
      <alignment vertical="center" wrapText="1"/>
    </xf>
    <xf numFmtId="164" fontId="11" fillId="10" borderId="0" xfId="0" applyNumberFormat="1" applyFont="1" applyFill="1" applyAlignment="1">
      <alignment vertical="center" wrapText="1"/>
    </xf>
    <xf numFmtId="0" fontId="13" fillId="12" borderId="0" xfId="0" applyFont="1" applyFill="1" applyAlignment="1">
      <alignment horizontal="center" vertical="center" wrapText="1"/>
    </xf>
    <xf numFmtId="1" fontId="11" fillId="10" borderId="0" xfId="0" applyNumberFormat="1" applyFont="1" applyFill="1" applyAlignment="1">
      <alignment horizontal="center" vertical="center" wrapText="1"/>
    </xf>
    <xf numFmtId="2" fontId="11" fillId="10" borderId="0" xfId="0" applyNumberFormat="1" applyFont="1" applyFill="1" applyAlignment="1">
      <alignment horizontal="center" vertical="center" wrapText="1"/>
    </xf>
    <xf numFmtId="0" fontId="2" fillId="17" borderId="0" xfId="0" applyFont="1" applyFill="1"/>
    <xf numFmtId="0" fontId="0" fillId="17" borderId="0" xfId="0" applyFill="1"/>
    <xf numFmtId="0" fontId="0" fillId="18" borderId="0" xfId="0" applyFill="1"/>
    <xf numFmtId="0" fontId="0" fillId="19" borderId="0" xfId="0" applyFill="1"/>
    <xf numFmtId="0" fontId="0" fillId="20" borderId="0" xfId="0" applyFill="1" applyAlignment="1">
      <alignment vertical="center" wrapText="1"/>
    </xf>
    <xf numFmtId="0" fontId="0" fillId="20" borderId="0" xfId="0" applyFill="1"/>
    <xf numFmtId="164" fontId="5" fillId="0" borderId="0" xfId="0" applyNumberFormat="1" applyFont="1" applyAlignment="1">
      <alignment vertical="center" wrapText="1"/>
    </xf>
    <xf numFmtId="2" fontId="5" fillId="0" borderId="0" xfId="0" applyNumberFormat="1" applyFont="1" applyAlignment="1">
      <alignment vertical="center" wrapText="1"/>
    </xf>
    <xf numFmtId="1" fontId="5" fillId="0" borderId="0" xfId="0" applyNumberFormat="1" applyFont="1" applyAlignment="1">
      <alignment vertical="center" wrapText="1"/>
    </xf>
    <xf numFmtId="0" fontId="17" fillId="21" borderId="0" xfId="0" applyFont="1" applyFill="1" applyAlignment="1">
      <alignment horizontal="center" vertical="center" wrapText="1"/>
    </xf>
    <xf numFmtId="165" fontId="10" fillId="13" borderId="0" xfId="0" applyNumberFormat="1" applyFont="1" applyFill="1" applyAlignment="1">
      <alignment horizontal="center" vertical="center" wrapText="1"/>
    </xf>
    <xf numFmtId="0" fontId="6" fillId="14" borderId="0" xfId="0" applyFont="1" applyFill="1" applyAlignment="1">
      <alignment horizontal="center" vertical="center" wrapText="1"/>
    </xf>
    <xf numFmtId="164" fontId="10" fillId="13" borderId="0" xfId="0" applyNumberFormat="1" applyFont="1" applyFill="1" applyAlignment="1">
      <alignment horizontal="center" vertical="center" wrapText="1"/>
    </xf>
    <xf numFmtId="0" fontId="2" fillId="0" borderId="0" xfId="0" applyFont="1" applyAlignment="1">
      <alignment vertical="top" wrapText="1"/>
    </xf>
    <xf numFmtId="14" fontId="0" fillId="0" borderId="0" xfId="0" applyNumberFormat="1" applyAlignment="1">
      <alignment vertical="top" wrapText="1"/>
    </xf>
    <xf numFmtId="0" fontId="0" fillId="0" borderId="0" xfId="0" applyAlignment="1">
      <alignment vertical="top" wrapText="1"/>
    </xf>
    <xf numFmtId="0" fontId="11" fillId="10" borderId="0" xfId="0" applyFont="1" applyFill="1" applyAlignment="1">
      <alignment vertical="top" wrapText="1"/>
    </xf>
    <xf numFmtId="0" fontId="11" fillId="13" borderId="0" xfId="0" applyFont="1" applyFill="1" applyAlignment="1">
      <alignment vertical="top" wrapText="1"/>
    </xf>
    <xf numFmtId="0" fontId="6" fillId="23" borderId="0" xfId="0" applyFont="1" applyFill="1" applyAlignment="1">
      <alignment vertical="center" wrapText="1"/>
    </xf>
    <xf numFmtId="0" fontId="6" fillId="24" borderId="0" xfId="0" applyFont="1" applyFill="1" applyAlignment="1">
      <alignment horizontal="center" vertical="center" wrapText="1"/>
    </xf>
    <xf numFmtId="0" fontId="6" fillId="24" borderId="0" xfId="0" applyFont="1" applyFill="1" applyAlignment="1">
      <alignment vertical="center" wrapText="1"/>
    </xf>
    <xf numFmtId="0" fontId="18" fillId="25" borderId="0" xfId="0" applyFont="1" applyFill="1" applyAlignment="1">
      <alignment vertical="top" wrapText="1"/>
    </xf>
    <xf numFmtId="0" fontId="18" fillId="26" borderId="0" xfId="0" applyFont="1" applyFill="1" applyAlignment="1">
      <alignment vertical="top" wrapText="1"/>
    </xf>
    <xf numFmtId="0" fontId="20" fillId="27" borderId="0" xfId="0" applyFont="1" applyFill="1" applyAlignment="1">
      <alignment horizontal="center" vertical="top" wrapText="1"/>
    </xf>
    <xf numFmtId="0" fontId="18" fillId="27" borderId="0" xfId="0" applyFont="1" applyFill="1" applyAlignment="1">
      <alignment vertical="top" wrapText="1"/>
    </xf>
    <xf numFmtId="14" fontId="18" fillId="25" borderId="0" xfId="0" applyNumberFormat="1" applyFont="1" applyFill="1" applyAlignment="1">
      <alignment vertical="top" wrapText="1"/>
    </xf>
    <xf numFmtId="0" fontId="18" fillId="25" borderId="0" xfId="0" applyFont="1" applyFill="1" applyAlignment="1">
      <alignment horizontal="center" vertical="top" wrapText="1"/>
    </xf>
    <xf numFmtId="0" fontId="24" fillId="25" borderId="0" xfId="0" applyFont="1" applyFill="1" applyAlignment="1">
      <alignment vertical="top" wrapText="1"/>
    </xf>
    <xf numFmtId="9" fontId="22" fillId="25" borderId="0" xfId="0" applyNumberFormat="1" applyFont="1" applyFill="1" applyAlignment="1">
      <alignment vertical="top" wrapText="1"/>
    </xf>
    <xf numFmtId="0" fontId="22" fillId="25" borderId="0" xfId="0" applyFont="1" applyFill="1" applyAlignment="1">
      <alignment vertical="top" wrapText="1"/>
    </xf>
    <xf numFmtId="0" fontId="25" fillId="25" borderId="0" xfId="0" applyFont="1" applyFill="1" applyAlignment="1">
      <alignment horizontal="center" vertical="center" wrapText="1"/>
    </xf>
    <xf numFmtId="1" fontId="25" fillId="25" borderId="0" xfId="0" applyNumberFormat="1" applyFont="1" applyFill="1" applyAlignment="1">
      <alignment horizontal="center" vertical="center" wrapText="1"/>
    </xf>
    <xf numFmtId="0" fontId="2" fillId="17" borderId="0" xfId="0" applyFont="1" applyFill="1" applyAlignment="1">
      <alignment vertical="top" wrapText="1"/>
    </xf>
    <xf numFmtId="0" fontId="2" fillId="17" borderId="0" xfId="0" applyFont="1" applyFill="1" applyAlignment="1">
      <alignment horizontal="center" vertical="top" wrapText="1"/>
    </xf>
    <xf numFmtId="0" fontId="2" fillId="17" borderId="0" xfId="0" applyFont="1" applyFill="1" applyAlignment="1">
      <alignment horizontal="right" vertical="top" wrapText="1"/>
    </xf>
    <xf numFmtId="0" fontId="2" fillId="0" borderId="0" xfId="0" applyFont="1" applyAlignment="1">
      <alignment horizontal="right" vertical="top" wrapText="1"/>
    </xf>
    <xf numFmtId="0" fontId="13" fillId="12" borderId="0" xfId="0" applyFont="1" applyFill="1" applyAlignment="1">
      <alignment horizontal="center" vertical="center" wrapText="1"/>
    </xf>
    <xf numFmtId="165" fontId="10" fillId="13" borderId="0" xfId="0" applyNumberFormat="1" applyFont="1" applyFill="1" applyAlignment="1">
      <alignment horizontal="center" vertical="center" wrapText="1"/>
    </xf>
    <xf numFmtId="0" fontId="11" fillId="16" borderId="0" xfId="0" applyFont="1" applyFill="1" applyAlignment="1">
      <alignment vertical="top" wrapText="1"/>
    </xf>
    <xf numFmtId="0" fontId="22" fillId="25" borderId="0" xfId="0" applyFont="1" applyFill="1" applyAlignment="1">
      <alignment vertical="top" wrapText="1"/>
    </xf>
    <xf numFmtId="166" fontId="22" fillId="25" borderId="0" xfId="0" applyNumberFormat="1" applyFont="1" applyFill="1" applyAlignment="1">
      <alignment vertical="top" wrapText="1"/>
    </xf>
    <xf numFmtId="0" fontId="20" fillId="26" borderId="0" xfId="0" applyFont="1" applyFill="1" applyAlignment="1">
      <alignment horizontal="center" vertical="top" wrapText="1"/>
    </xf>
    <xf numFmtId="0" fontId="7" fillId="23" borderId="0" xfId="0" applyFont="1" applyFill="1" applyAlignment="1">
      <alignment horizontal="left" vertical="center" wrapText="1"/>
    </xf>
    <xf numFmtId="0" fontId="6" fillId="24" borderId="0" xfId="0" applyFont="1" applyFill="1" applyAlignment="1">
      <alignment horizontal="center" vertical="center" wrapText="1"/>
    </xf>
    <xf numFmtId="164" fontId="19" fillId="26" borderId="0" xfId="0" applyNumberFormat="1" applyFont="1" applyFill="1" applyAlignment="1">
      <alignment horizontal="center" vertical="top" wrapText="1"/>
    </xf>
    <xf numFmtId="0" fontId="25" fillId="25" borderId="0" xfId="0" applyFont="1" applyFill="1" applyAlignment="1">
      <alignment horizontal="center" vertical="center" wrapText="1"/>
    </xf>
    <xf numFmtId="0" fontId="11" fillId="13" borderId="0" xfId="0" applyFont="1" applyFill="1" applyAlignment="1">
      <alignment horizontal="center" vertical="center" wrapText="1"/>
    </xf>
    <xf numFmtId="0" fontId="7" fillId="11" borderId="0" xfId="0" applyFont="1" applyFill="1" applyAlignment="1">
      <alignment horizontal="left" vertical="center" wrapText="1"/>
    </xf>
    <xf numFmtId="0" fontId="7" fillId="22" borderId="0" xfId="0" applyFont="1" applyFill="1" applyAlignment="1">
      <alignment horizontal="left" vertical="center" wrapText="1"/>
    </xf>
    <xf numFmtId="0" fontId="6" fillId="23" borderId="0" xfId="0" applyFont="1" applyFill="1" applyAlignment="1">
      <alignment horizontal="center" vertical="center" wrapText="1"/>
    </xf>
    <xf numFmtId="0" fontId="28" fillId="28" borderId="0" xfId="0" applyFont="1" applyFill="1" applyAlignment="1">
      <alignment horizontal="center" vertical="center" wrapText="1"/>
    </xf>
    <xf numFmtId="0" fontId="16" fillId="15" borderId="0" xfId="0" applyFont="1" applyFill="1" applyAlignment="1">
      <alignment horizontal="center" vertical="center" wrapText="1"/>
    </xf>
    <xf numFmtId="0" fontId="30" fillId="25" borderId="0" xfId="0" applyFont="1" applyFill="1" applyAlignment="1">
      <alignment horizontal="center" vertical="center" wrapText="1"/>
    </xf>
    <xf numFmtId="0" fontId="15" fillId="12" borderId="0" xfId="0" applyFont="1" applyFill="1" applyAlignment="1">
      <alignment horizontal="center" vertical="center" wrapText="1"/>
    </xf>
    <xf numFmtId="0" fontId="6" fillId="14" borderId="0" xfId="0" applyFont="1" applyFill="1" applyAlignment="1">
      <alignment horizontal="center" vertical="center" wrapText="1"/>
    </xf>
    <xf numFmtId="0" fontId="14" fillId="12" borderId="0" xfId="0" applyFont="1" applyFill="1" applyAlignment="1">
      <alignment horizontal="center" vertical="center" wrapText="1"/>
    </xf>
    <xf numFmtId="164" fontId="10" fillId="13" borderId="0" xfId="0" applyNumberFormat="1" applyFont="1" applyFill="1" applyAlignment="1">
      <alignment horizontal="center" vertical="center" wrapText="1"/>
    </xf>
    <xf numFmtId="0" fontId="29" fillId="25" borderId="0" xfId="0" applyFont="1" applyFill="1" applyAlignment="1">
      <alignment horizontal="center" vertical="center" wrapText="1"/>
    </xf>
    <xf numFmtId="0" fontId="6" fillId="23" borderId="0" xfId="0" applyFont="1" applyFill="1" applyAlignment="1">
      <alignment vertical="center" wrapText="1"/>
    </xf>
    <xf numFmtId="0" fontId="22" fillId="26" borderId="0" xfId="0" applyFont="1" applyFill="1" applyAlignment="1">
      <alignment vertical="top" wrapText="1"/>
    </xf>
    <xf numFmtId="0" fontId="23" fillId="26" borderId="0" xfId="0" applyFont="1" applyFill="1" applyAlignment="1">
      <alignment horizontal="left" vertical="top" wrapText="1"/>
    </xf>
    <xf numFmtId="0" fontId="22" fillId="27" borderId="0" xfId="0" applyFont="1" applyFill="1" applyAlignment="1">
      <alignment vertical="top" wrapText="1"/>
    </xf>
    <xf numFmtId="0" fontId="24" fillId="27" borderId="0" xfId="0" applyFont="1" applyFill="1" applyAlignment="1">
      <alignment horizontal="left" vertical="top" wrapText="1"/>
    </xf>
    <xf numFmtId="9" fontId="6" fillId="23" borderId="0" xfId="0" applyNumberFormat="1" applyFont="1" applyFill="1" applyAlignment="1">
      <alignment vertical="center" wrapText="1"/>
    </xf>
    <xf numFmtId="0" fontId="21" fillId="23" borderId="0" xfId="0" applyFont="1" applyFill="1" applyAlignment="1">
      <alignment vertical="center" wrapText="1"/>
    </xf>
    <xf numFmtId="0" fontId="25" fillId="25" borderId="0" xfId="0" applyFont="1" applyFill="1" applyAlignment="1">
      <alignment vertical="top" wrapText="1"/>
    </xf>
    <xf numFmtId="0" fontId="26" fillId="23" borderId="0" xfId="0" applyFont="1" applyFill="1" applyAlignment="1">
      <alignment horizontal="center" vertical="center" wrapText="1"/>
    </xf>
    <xf numFmtId="0" fontId="27" fillId="25" borderId="0" xfId="0" applyFont="1" applyFill="1" applyAlignment="1">
      <alignment horizontal="center" vertical="center" wrapText="1"/>
    </xf>
    <xf numFmtId="0" fontId="6" fillId="24" borderId="0" xfId="0" applyFont="1" applyFill="1" applyAlignment="1">
      <alignment vertical="center" wrapText="1"/>
    </xf>
  </cellXfs>
  <cellStyles count="1">
    <cellStyle name="Normal" xfId="0" builtinId="0"/>
  </cellStyles>
  <dxfs count="14">
    <dxf>
      <font>
        <color rgb="FF555555"/>
      </font>
      <fill>
        <patternFill>
          <bgColor rgb="FFE7E6E6"/>
        </patternFill>
      </fill>
    </dxf>
    <dxf>
      <font>
        <b/>
        <color rgb="FF9C6500"/>
      </font>
      <fill>
        <patternFill>
          <bgColor rgb="FFFFF2CC"/>
        </patternFill>
      </fill>
    </dxf>
    <dxf>
      <font>
        <b/>
        <color rgb="FF2E7D32"/>
      </font>
      <fill>
        <patternFill>
          <bgColor rgb="FFD9EAD3"/>
        </patternFill>
      </fill>
    </dxf>
    <dxf>
      <font>
        <color rgb="FF203040"/>
      </font>
      <fill>
        <patternFill>
          <bgColor rgb="FFF3F6F8"/>
        </patternFill>
      </fill>
    </dxf>
    <dxf>
      <font>
        <color rgb="FF9C6500"/>
      </font>
      <fill>
        <patternFill>
          <bgColor rgb="FFFFF2CC"/>
        </patternFill>
      </fill>
    </dxf>
    <dxf>
      <font>
        <color rgb="FF2E7D32"/>
      </font>
      <fill>
        <patternFill>
          <bgColor rgb="FFE2F0D9"/>
        </patternFill>
      </fill>
    </dxf>
    <dxf>
      <font>
        <color rgb="FF555555"/>
      </font>
      <fill>
        <patternFill>
          <bgColor rgb="FFE7E6E6"/>
        </patternFill>
      </fill>
    </dxf>
    <dxf>
      <font>
        <b/>
        <color rgb="FF9C6500"/>
      </font>
      <fill>
        <patternFill>
          <bgColor rgb="FFFFF2CC"/>
        </patternFill>
      </fill>
    </dxf>
    <dxf>
      <font>
        <b/>
        <color rgb="FF2E7D32"/>
      </font>
      <fill>
        <patternFill>
          <bgColor rgb="FFD9EAD3"/>
        </patternFill>
      </fill>
    </dxf>
    <dxf>
      <font>
        <b/>
        <color rgb="FFC62828"/>
      </font>
      <fill>
        <patternFill>
          <bgColor rgb="FFF4CCCC"/>
        </patternFill>
      </fill>
    </dxf>
    <dxf>
      <font>
        <b/>
        <color rgb="FFC62828"/>
      </font>
      <fill>
        <patternFill>
          <bgColor rgb="FFF4CCCC"/>
        </patternFill>
      </fill>
    </dxf>
    <dxf>
      <font>
        <b/>
        <color rgb="FF9C6500"/>
      </font>
      <fill>
        <patternFill>
          <bgColor rgb="FFFFF2CC"/>
        </patternFill>
      </fill>
    </dxf>
    <dxf>
      <font>
        <b/>
        <color rgb="FF9C6500"/>
      </font>
      <fill>
        <patternFill>
          <bgColor rgb="FFFFF2CC"/>
        </patternFill>
      </fill>
    </dxf>
    <dxf>
      <font>
        <b/>
        <color rgb="FF2E7D32"/>
      </font>
      <fill>
        <patternFill>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0"/>
        <c:ser>
          <c:idx val="0"/>
          <c:order val="0"/>
          <c:tx>
            <c:v>Total Fixed Hrs</c:v>
          </c:tx>
          <c:invertIfNegative val="1"/>
          <c:cat>
            <c:strRef>
              <c:f>'Information Radiator'!$A$18:$A$24</c:f>
              <c:strCache>
                <c:ptCount val="7"/>
                <c:pt idx="0">
                  <c:v>Governance &amp; Project Controls</c:v>
                </c:pt>
                <c:pt idx="1">
                  <c:v>Portfolio Website</c:v>
                </c:pt>
                <c:pt idx="2">
                  <c:v>Trading Card Flagship</c:v>
                </c:pt>
                <c:pt idx="3">
                  <c:v>SQL Development</c:v>
                </c:pt>
                <c:pt idx="4">
                  <c:v>Python Development</c:v>
                </c:pt>
                <c:pt idx="5">
                  <c:v>Writing / Journal</c:v>
                </c:pt>
                <c:pt idx="6">
                  <c:v>Release &amp; Deployment</c:v>
                </c:pt>
              </c:strCache>
            </c:strRef>
          </c:cat>
          <c:val>
            <c:numRef>
              <c:f>'Information Radiator'!$F$18:$F$24</c:f>
              <c:numCache>
                <c:formatCode>0.00</c:formatCode>
                <c:ptCount val="7"/>
                <c:pt idx="0">
                  <c:v>4</c:v>
                </c:pt>
                <c:pt idx="1">
                  <c:v>5</c:v>
                </c:pt>
                <c:pt idx="2">
                  <c:v>0</c:v>
                </c:pt>
                <c:pt idx="3">
                  <c:v>39.5</c:v>
                </c:pt>
                <c:pt idx="4">
                  <c:v>24</c:v>
                </c:pt>
                <c:pt idx="5">
                  <c:v>0</c:v>
                </c:pt>
                <c:pt idx="6">
                  <c:v>5</c:v>
                </c:pt>
              </c:numCache>
            </c:numRef>
          </c:val>
          <c:extLst>
            <c:ext xmlns:c16="http://schemas.microsoft.com/office/drawing/2014/chart" uri="{C3380CC4-5D6E-409C-BE32-E72D297353CC}">
              <c16:uniqueId val="{00000000-2DDF-4121-96E2-40C9260CB2D8}"/>
            </c:ext>
          </c:extLst>
        </c:ser>
        <c:ser>
          <c:idx val="1"/>
          <c:order val="1"/>
          <c:tx>
            <c:v>Completed Hrs</c:v>
          </c:tx>
          <c:invertIfNegative val="1"/>
          <c:cat>
            <c:strRef>
              <c:f>'Information Radiator'!$A$18:$A$24</c:f>
              <c:strCache>
                <c:ptCount val="7"/>
                <c:pt idx="0">
                  <c:v>Governance &amp; Project Controls</c:v>
                </c:pt>
                <c:pt idx="1">
                  <c:v>Portfolio Website</c:v>
                </c:pt>
                <c:pt idx="2">
                  <c:v>Trading Card Flagship</c:v>
                </c:pt>
                <c:pt idx="3">
                  <c:v>SQL Development</c:v>
                </c:pt>
                <c:pt idx="4">
                  <c:v>Python Development</c:v>
                </c:pt>
                <c:pt idx="5">
                  <c:v>Writing / Journal</c:v>
                </c:pt>
                <c:pt idx="6">
                  <c:v>Release &amp; Deployment</c:v>
                </c:pt>
              </c:strCache>
            </c:strRef>
          </c:cat>
          <c:val>
            <c:numRef>
              <c:f>'Information Radiator'!$G$18:$G$24</c:f>
              <c:numCache>
                <c:formatCode>0.00</c:formatCode>
                <c:ptCount val="7"/>
                <c:pt idx="0">
                  <c:v>4</c:v>
                </c:pt>
                <c:pt idx="1">
                  <c:v>5</c:v>
                </c:pt>
                <c:pt idx="2">
                  <c:v>0</c:v>
                </c:pt>
                <c:pt idx="3">
                  <c:v>39.5</c:v>
                </c:pt>
                <c:pt idx="4">
                  <c:v>24</c:v>
                </c:pt>
                <c:pt idx="5">
                  <c:v>0</c:v>
                </c:pt>
                <c:pt idx="6">
                  <c:v>5</c:v>
                </c:pt>
              </c:numCache>
            </c:numRef>
          </c:val>
          <c:extLst>
            <c:ext xmlns:c16="http://schemas.microsoft.com/office/drawing/2014/chart" uri="{C3380CC4-5D6E-409C-BE32-E72D297353CC}">
              <c16:uniqueId val="{00000001-2DDF-4121-96E2-40C9260CB2D8}"/>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b"/>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0"/>
        <c:ser>
          <c:idx val="0"/>
          <c:order val="0"/>
          <c:tx>
            <c:v>Total Fixed Hrs</c:v>
          </c:tx>
          <c:invertIfNegative val="1"/>
          <c:cat>
            <c:strRef>
              <c:f>'Information Radiator'!$A$28:$A$34</c:f>
              <c:strCache>
                <c:ptCount val="7"/>
                <c:pt idx="0">
                  <c:v>Governance &amp; Project Controls</c:v>
                </c:pt>
                <c:pt idx="1">
                  <c:v>Portfolio Website</c:v>
                </c:pt>
                <c:pt idx="2">
                  <c:v>Trading Card Flagship</c:v>
                </c:pt>
                <c:pt idx="3">
                  <c:v>SQL Development</c:v>
                </c:pt>
                <c:pt idx="4">
                  <c:v>Python Development</c:v>
                </c:pt>
                <c:pt idx="5">
                  <c:v>Writing / Journal</c:v>
                </c:pt>
                <c:pt idx="6">
                  <c:v>Release &amp; Deployment</c:v>
                </c:pt>
              </c:strCache>
            </c:strRef>
          </c:cat>
          <c:val>
            <c:numRef>
              <c:f>'Information Radiator'!$F$28:$F$34</c:f>
              <c:numCache>
                <c:formatCode>0.00</c:formatCode>
                <c:ptCount val="7"/>
                <c:pt idx="0">
                  <c:v>55.25</c:v>
                </c:pt>
                <c:pt idx="1">
                  <c:v>62.5</c:v>
                </c:pt>
                <c:pt idx="2">
                  <c:v>29</c:v>
                </c:pt>
                <c:pt idx="3">
                  <c:v>0</c:v>
                </c:pt>
                <c:pt idx="4">
                  <c:v>0</c:v>
                </c:pt>
                <c:pt idx="5">
                  <c:v>0</c:v>
                </c:pt>
                <c:pt idx="6">
                  <c:v>27</c:v>
                </c:pt>
              </c:numCache>
            </c:numRef>
          </c:val>
          <c:extLst>
            <c:ext xmlns:c16="http://schemas.microsoft.com/office/drawing/2014/chart" uri="{C3380CC4-5D6E-409C-BE32-E72D297353CC}">
              <c16:uniqueId val="{00000000-4AB8-43E7-8C01-3D7810F3F2E3}"/>
            </c:ext>
          </c:extLst>
        </c:ser>
        <c:ser>
          <c:idx val="1"/>
          <c:order val="1"/>
          <c:tx>
            <c:v>Completed Hrs</c:v>
          </c:tx>
          <c:invertIfNegative val="1"/>
          <c:cat>
            <c:strRef>
              <c:f>'Information Radiator'!$A$28:$A$34</c:f>
              <c:strCache>
                <c:ptCount val="7"/>
                <c:pt idx="0">
                  <c:v>Governance &amp; Project Controls</c:v>
                </c:pt>
                <c:pt idx="1">
                  <c:v>Portfolio Website</c:v>
                </c:pt>
                <c:pt idx="2">
                  <c:v>Trading Card Flagship</c:v>
                </c:pt>
                <c:pt idx="3">
                  <c:v>SQL Development</c:v>
                </c:pt>
                <c:pt idx="4">
                  <c:v>Python Development</c:v>
                </c:pt>
                <c:pt idx="5">
                  <c:v>Writing / Journal</c:v>
                </c:pt>
                <c:pt idx="6">
                  <c:v>Release &amp; Deployment</c:v>
                </c:pt>
              </c:strCache>
            </c:strRef>
          </c:cat>
          <c:val>
            <c:numRef>
              <c:f>'Information Radiator'!$G$28:$G$34</c:f>
              <c:numCache>
                <c:formatCode>0.00</c:formatCode>
                <c:ptCount val="7"/>
                <c:pt idx="0">
                  <c:v>55.25</c:v>
                </c:pt>
                <c:pt idx="1">
                  <c:v>62.5</c:v>
                </c:pt>
                <c:pt idx="2">
                  <c:v>29</c:v>
                </c:pt>
                <c:pt idx="3">
                  <c:v>0</c:v>
                </c:pt>
                <c:pt idx="4">
                  <c:v>0</c:v>
                </c:pt>
                <c:pt idx="5">
                  <c:v>0</c:v>
                </c:pt>
                <c:pt idx="6">
                  <c:v>27</c:v>
                </c:pt>
              </c:numCache>
            </c:numRef>
          </c:val>
          <c:extLst>
            <c:ext xmlns:c16="http://schemas.microsoft.com/office/drawing/2014/chart" uri="{C3380CC4-5D6E-409C-BE32-E72D297353CC}">
              <c16:uniqueId val="{00000001-4AB8-43E7-8C01-3D7810F3F2E3}"/>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b"/>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0</xdr:rowOff>
    </xdr:from>
    <xdr:to>
      <xdr:col>13</xdr:col>
      <xdr:colOff>0</xdr:colOff>
      <xdr:row>25</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25</xdr:row>
      <xdr:rowOff>0</xdr:rowOff>
    </xdr:from>
    <xdr:to>
      <xdr:col>13</xdr:col>
      <xdr:colOff>0</xdr:colOff>
      <xdr:row>35</xdr:row>
      <xdr:rowOff>0</xdr:rowOff>
    </xdr:to>
    <xdr:graphicFrame macro="">
      <xdr:nvGraphicFramePr>
        <xdr:cNvPr id="3" nam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5"/>
  <sheetViews>
    <sheetView topLeftCell="A2" workbookViewId="0">
      <selection activeCell="A51" sqref="A51:XFD51"/>
    </sheetView>
  </sheetViews>
  <sheetFormatPr defaultRowHeight="14.4"/>
  <cols>
    <col min="1" max="1" width="28" customWidth="1"/>
    <col min="2" max="2" width="11" customWidth="1"/>
    <col min="3" max="3" width="14" customWidth="1"/>
    <col min="4" max="4" width="24" customWidth="1"/>
    <col min="5" max="6" width="15" customWidth="1"/>
    <col min="7" max="7" width="16" customWidth="1"/>
    <col min="8" max="8" width="24" customWidth="1"/>
    <col min="9" max="9" width="3" customWidth="1"/>
    <col min="10" max="10" width="18" customWidth="1"/>
    <col min="11" max="11" width="12" customWidth="1"/>
    <col min="12" max="12" width="14" customWidth="1"/>
    <col min="13" max="13" width="18" customWidth="1"/>
  </cols>
  <sheetData>
    <row r="1" spans="1:13" ht="22.35" customHeight="1">
      <c r="A1" s="122" t="s">
        <v>2645</v>
      </c>
      <c r="B1" s="122"/>
      <c r="C1" s="122"/>
      <c r="D1" s="122"/>
      <c r="E1" s="122"/>
      <c r="F1" s="122"/>
      <c r="G1" s="122"/>
      <c r="H1" s="122"/>
      <c r="I1" s="122"/>
      <c r="J1" s="122"/>
      <c r="K1" s="122"/>
      <c r="L1" s="122"/>
      <c r="M1" s="122"/>
    </row>
    <row r="2" spans="1:13" ht="24" customHeight="1">
      <c r="A2" s="123" t="s">
        <v>2448</v>
      </c>
      <c r="B2" s="123"/>
      <c r="C2" s="123"/>
      <c r="D2" s="123"/>
      <c r="E2" s="123"/>
      <c r="F2" s="123"/>
      <c r="G2" s="123"/>
      <c r="H2" s="123"/>
      <c r="I2" s="123"/>
      <c r="J2" s="123"/>
      <c r="K2" s="123"/>
      <c r="L2" s="123"/>
      <c r="M2" s="123"/>
    </row>
    <row r="3" spans="1:13" ht="12.75" customHeight="1">
      <c r="A3" s="92" t="s">
        <v>0</v>
      </c>
      <c r="B3" s="92"/>
      <c r="C3" s="93">
        <v>46269</v>
      </c>
      <c r="D3" s="93"/>
      <c r="E3" s="92" t="s">
        <v>1</v>
      </c>
      <c r="F3" s="92"/>
      <c r="G3" s="93">
        <v>46279</v>
      </c>
      <c r="H3" s="93"/>
      <c r="I3" s="50"/>
      <c r="J3" s="50"/>
      <c r="K3" s="92" t="s">
        <v>2</v>
      </c>
      <c r="L3" s="92"/>
      <c r="M3" s="66">
        <v>46321</v>
      </c>
    </row>
    <row r="4" spans="1:13" ht="12.75" customHeight="1">
      <c r="A4" s="50"/>
      <c r="B4" s="50"/>
      <c r="C4" s="50"/>
      <c r="D4" s="50"/>
      <c r="E4" s="50"/>
      <c r="F4" s="50"/>
      <c r="G4" s="50"/>
      <c r="H4" s="50"/>
      <c r="I4" s="50"/>
      <c r="J4" s="50"/>
      <c r="K4" s="92" t="s">
        <v>3</v>
      </c>
      <c r="L4" s="92"/>
      <c r="M4" s="66">
        <v>46274</v>
      </c>
    </row>
    <row r="5" spans="1:13" ht="12.75" customHeight="1">
      <c r="A5" s="110" t="s">
        <v>2449</v>
      </c>
      <c r="B5" s="110"/>
      <c r="C5" s="110"/>
      <c r="D5" s="110" t="s">
        <v>2450</v>
      </c>
      <c r="E5" s="110"/>
      <c r="F5" s="110"/>
      <c r="G5" s="110" t="s">
        <v>2451</v>
      </c>
      <c r="H5" s="110"/>
      <c r="I5" s="110"/>
      <c r="J5" s="110" t="s">
        <v>2452</v>
      </c>
      <c r="K5" s="110"/>
      <c r="L5" s="110"/>
      <c r="M5" s="67"/>
    </row>
    <row r="6" spans="1:13" ht="12.75" customHeight="1">
      <c r="A6" s="111" t="str">
        <f>COUNTIF('Activities Log'!$K$2:$K$284,"Complete")&amp;" / "&amp;(COUNTA('Activities Log'!$A$2:$A$284)-COUNTIF('Activities Log'!$K$2:$K$284,"De-scoped")-COUNTIF('Activities Log'!$K$2:$K$284,"Deferred"))</f>
        <v>168 / 269</v>
      </c>
      <c r="B6" s="111"/>
      <c r="C6" s="111"/>
      <c r="D6" s="111" t="str">
        <f>TEXT(SUMIFS('Activities Log'!$N$2:$N$284,'Activities Log'!$K$2:$K$284,"Complete"),"0.00")&amp;" / "&amp;TEXT(SUMIFS('Activities Log'!$N$2:$N$284,'Activities Log'!$K$2:$K$284,"&lt;&gt;De-scoped",'Activities Log'!$K$2:$K$284,"&lt;&gt;Deferred"),"0.00")&amp;" hrs"</f>
        <v>264.75 / 523.25 hrs</v>
      </c>
      <c r="E6" s="111"/>
      <c r="F6" s="111"/>
      <c r="G6" s="111" t="str">
        <f>COUNTIFS('Activities Log'!$L$2:$L$284,"Release 1",'Activities Log'!$K$2:$K$284,"Complete")&amp;" / "&amp;COUNTIF('Activities Log'!$L$2:$L$284,"Release 1")</f>
        <v>127 / 127</v>
      </c>
      <c r="H6" s="111"/>
      <c r="I6" s="111"/>
      <c r="J6" s="111" t="str">
        <f>COUNTIFS('Activities Log'!$L$2:$L$284,"Release 2",'Activities Log'!$K$2:$K$284,"Complete")&amp;" / "&amp;COUNTIF('Activities Log'!$L$2:$L$284,"Release 2")</f>
        <v>33 / 33</v>
      </c>
      <c r="K6" s="111"/>
      <c r="L6" s="111"/>
      <c r="M6" s="109"/>
    </row>
    <row r="7" spans="1:13" ht="12.75" customHeight="1">
      <c r="A7" s="111"/>
      <c r="B7" s="111"/>
      <c r="C7" s="111"/>
      <c r="D7" s="111"/>
      <c r="E7" s="111"/>
      <c r="F7" s="111"/>
      <c r="G7" s="111"/>
      <c r="H7" s="111"/>
      <c r="I7" s="111"/>
      <c r="J7" s="111"/>
      <c r="K7" s="111"/>
      <c r="L7" s="111"/>
      <c r="M7" s="109"/>
    </row>
    <row r="8" spans="1:13" ht="12.75" customHeight="1">
      <c r="A8" s="112">
        <f>COUNTIF('Activities Log'!$K$2:$K$284,"Complete")/(COUNTA('Activities Log'!$A$2:$A$284)-COUNTIF('Activities Log'!$K$2:$K$284,"De-scoped")-COUNTIF('Activities Log'!$K$2:$K$284,"Deferred"))</f>
        <v>0.62453531598513012</v>
      </c>
      <c r="B8" s="112"/>
      <c r="C8" s="112"/>
      <c r="D8" s="112">
        <f>SUMIFS('Activities Log'!$N$2:$N$284,'Activities Log'!$K$2:$K$284,"Complete")/SUMIFS('Activities Log'!$N$2:$N$284,'Activities Log'!$K$2:$K$284,"&lt;&gt;De-scoped",'Activities Log'!$K$2:$K$284,"&lt;&gt;Deferred")</f>
        <v>0.5059722885809842</v>
      </c>
      <c r="E8" s="112"/>
      <c r="F8" s="112"/>
      <c r="G8" s="112">
        <f>COUNTIFS('Activities Log'!$L$2:$L$284,"Release 1",'Activities Log'!$K$2:$K$284,"Complete")/COUNTIF('Activities Log'!$L$2:$L$284,"Release 1")</f>
        <v>1</v>
      </c>
      <c r="H8" s="112"/>
      <c r="I8" s="112"/>
      <c r="J8" s="112">
        <f>COUNTIFS('Activities Log'!$L$2:$L$284,"Release 2",'Activities Log'!$K$2:$K$284,"Complete")/COUNTIF('Activities Log'!$L$2:$L$284,"Release 2")</f>
        <v>1</v>
      </c>
      <c r="K8" s="112"/>
      <c r="L8" s="112"/>
      <c r="M8" s="68"/>
    </row>
    <row r="9" spans="1:13" ht="12.75" customHeight="1">
      <c r="A9" s="50"/>
      <c r="B9" s="50"/>
      <c r="C9" s="50"/>
      <c r="D9" s="50"/>
      <c r="E9" s="50"/>
      <c r="F9" s="50"/>
      <c r="G9" s="50"/>
      <c r="H9" s="50"/>
      <c r="I9" s="50"/>
      <c r="J9" s="50"/>
      <c r="K9" s="50"/>
      <c r="L9" s="50"/>
      <c r="M9" s="50"/>
    </row>
    <row r="10" spans="1:13" ht="16.05" customHeight="1">
      <c r="A10" s="105" t="s">
        <v>2453</v>
      </c>
      <c r="B10" s="105"/>
      <c r="C10" s="105"/>
      <c r="D10" s="105" t="s">
        <v>2454</v>
      </c>
      <c r="E10" s="105"/>
      <c r="F10" s="105"/>
      <c r="G10" s="105" t="s">
        <v>2455</v>
      </c>
      <c r="H10" s="105"/>
      <c r="I10" s="105"/>
      <c r="J10" s="105" t="s">
        <v>2456</v>
      </c>
      <c r="K10" s="105"/>
      <c r="L10" s="105"/>
      <c r="M10" s="105"/>
    </row>
    <row r="11" spans="1:13" ht="22.35" customHeight="1">
      <c r="A11" s="106" t="s">
        <v>2457</v>
      </c>
      <c r="B11" s="106"/>
      <c r="C11" s="106"/>
      <c r="D11" s="113" t="s">
        <v>2458</v>
      </c>
      <c r="E11" s="113"/>
      <c r="F11" s="113"/>
      <c r="G11" s="106" t="s">
        <v>2457</v>
      </c>
      <c r="H11" s="106"/>
      <c r="I11" s="106"/>
      <c r="J11" s="108" t="s">
        <v>2459</v>
      </c>
      <c r="K11" s="108"/>
      <c r="L11" s="108"/>
      <c r="M11" s="108"/>
    </row>
    <row r="12" spans="1:13" ht="12.75" customHeight="1">
      <c r="A12" s="107"/>
      <c r="B12" s="107"/>
      <c r="C12" s="107"/>
      <c r="D12" s="109"/>
      <c r="E12" s="109"/>
      <c r="F12" s="109"/>
      <c r="G12" s="107"/>
      <c r="H12" s="107"/>
      <c r="I12" s="107"/>
      <c r="J12" s="109"/>
      <c r="K12" s="109"/>
      <c r="L12" s="109"/>
      <c r="M12" s="109"/>
    </row>
    <row r="13" spans="1:13" ht="22.35" customHeight="1">
      <c r="A13" s="101" t="str">
        <f>"Active Risks "&amp;COUNTIFS('Risk Register'!$L$2:$L$12,"&lt;&gt;Closed")&amp;" • Open Issues "&amp;COUNTIFS('Issue Register'!$L$2:$L$3,"&lt;&gt;Resolved")</f>
        <v>Active Risks 8 • Open Issues 0</v>
      </c>
      <c r="B13" s="101"/>
      <c r="C13" s="101"/>
      <c r="D13" s="86" t="s">
        <v>2460</v>
      </c>
      <c r="E13" s="87">
        <f>$M$3-$M$4</f>
        <v>47</v>
      </c>
      <c r="F13" s="86" t="s">
        <v>4</v>
      </c>
      <c r="G13" s="101" t="s">
        <v>2461</v>
      </c>
      <c r="H13" s="101"/>
      <c r="I13" s="101"/>
      <c r="J13" s="101" t="s">
        <v>2462</v>
      </c>
      <c r="K13" s="101"/>
      <c r="L13" s="101"/>
      <c r="M13" s="101"/>
    </row>
    <row r="14" spans="1:13" ht="12.75" customHeight="1">
      <c r="A14" s="50"/>
      <c r="B14" s="50"/>
      <c r="C14" s="50"/>
      <c r="D14" s="51"/>
      <c r="E14" s="52"/>
      <c r="F14" s="50"/>
      <c r="G14" s="50"/>
      <c r="H14" s="50"/>
      <c r="I14" s="50"/>
      <c r="J14" s="50"/>
      <c r="K14" s="50"/>
      <c r="L14" s="50"/>
      <c r="M14" s="50"/>
    </row>
    <row r="15" spans="1:13" ht="12.75" customHeight="1">
      <c r="A15" s="50"/>
      <c r="B15" s="50"/>
      <c r="C15" s="50"/>
      <c r="D15" s="50"/>
      <c r="E15" s="50"/>
      <c r="F15" s="50"/>
      <c r="G15" s="50"/>
      <c r="H15" s="50"/>
      <c r="I15" s="50"/>
      <c r="J15" s="50"/>
      <c r="K15" s="50"/>
      <c r="L15" s="50"/>
      <c r="M15" s="50"/>
    </row>
    <row r="16" spans="1:13" ht="12.75" customHeight="1">
      <c r="A16" s="103" t="s">
        <v>2463</v>
      </c>
      <c r="B16" s="103"/>
      <c r="C16" s="103"/>
      <c r="D16" s="103"/>
      <c r="E16" s="103"/>
      <c r="F16" s="103"/>
      <c r="G16" s="103"/>
      <c r="H16" s="103"/>
      <c r="I16" s="50"/>
      <c r="J16" s="50"/>
      <c r="K16" s="50"/>
      <c r="L16" s="50"/>
      <c r="M16" s="50"/>
    </row>
    <row r="17" spans="1:13" ht="19.2" customHeight="1">
      <c r="A17" s="53" t="s">
        <v>17</v>
      </c>
      <c r="B17" s="53" t="s">
        <v>2464</v>
      </c>
      <c r="C17" s="53" t="s">
        <v>27</v>
      </c>
      <c r="D17" s="53" t="s">
        <v>113</v>
      </c>
      <c r="E17" s="53" t="s">
        <v>156</v>
      </c>
      <c r="F17" s="53" t="s">
        <v>2465</v>
      </c>
      <c r="G17" s="53" t="s">
        <v>2466</v>
      </c>
      <c r="H17" s="53" t="s">
        <v>2467</v>
      </c>
      <c r="I17" s="50"/>
      <c r="J17" s="50"/>
      <c r="K17" s="50"/>
      <c r="L17" s="50"/>
      <c r="M17" s="50"/>
    </row>
    <row r="18" spans="1:13" ht="17.55" customHeight="1">
      <c r="A18" s="50" t="s">
        <v>29</v>
      </c>
      <c r="B18" s="54">
        <f>COUNTIFS('Activities Log'!$M$2:$M$284,$A18,'Activities Log'!$L$2:$L$284,"Release 2")</f>
        <v>2</v>
      </c>
      <c r="C18" s="54">
        <f>COUNTIFS('Activities Log'!$M$2:$M$284,$A18,'Activities Log'!$L$2:$L$284,"Release 2",'Activities Log'!$K$2:$K$284,"Complete")</f>
        <v>2</v>
      </c>
      <c r="D18" s="54">
        <f>COUNTIFS('Activities Log'!$M$2:$M$284,$A18,'Activities Log'!$L$2:$L$284,"Release 2",'Activities Log'!$K$2:$K$284,"In Progress")</f>
        <v>0</v>
      </c>
      <c r="E18" s="54">
        <f>COUNTIFS('Activities Log'!$M$2:$M$284,$A18,'Activities Log'!$L$2:$L$284,"Release 2",'Activities Log'!$K$2:$K$284,"Not Started")</f>
        <v>0</v>
      </c>
      <c r="F18" s="55">
        <f>SUMIFS('Activities Log'!$N$2:$N$284,'Activities Log'!$M$2:$M$284,$A18,'Activities Log'!$L$2:$L$284,"Release 2")</f>
        <v>4</v>
      </c>
      <c r="G18" s="55">
        <f>SUMIFS('Activities Log'!$N$2:$N$284,'Activities Log'!$M$2:$M$284,$A18,'Activities Log'!$L$2:$L$284,"Release 2",'Activities Log'!$K$2:$K$284,"Complete")</f>
        <v>4</v>
      </c>
      <c r="H18" s="52">
        <f t="shared" ref="H18:H24" si="0">IF(F18=0,0,G18/F18)</f>
        <v>1</v>
      </c>
      <c r="I18" s="50"/>
      <c r="J18" s="50"/>
      <c r="K18" s="50"/>
      <c r="L18" s="50"/>
      <c r="M18" s="50"/>
    </row>
    <row r="19" spans="1:13" ht="17.55" customHeight="1">
      <c r="A19" s="50" t="s">
        <v>182</v>
      </c>
      <c r="B19" s="54">
        <f>COUNTIFS('Activities Log'!$M$2:$M$284,$A19,'Activities Log'!$L$2:$L$284,"Release 2")</f>
        <v>3</v>
      </c>
      <c r="C19" s="54">
        <f>COUNTIFS('Activities Log'!$M$2:$M$284,$A19,'Activities Log'!$L$2:$L$284,"Release 2",'Activities Log'!$K$2:$K$284,"Complete")</f>
        <v>3</v>
      </c>
      <c r="D19" s="54">
        <f>COUNTIFS('Activities Log'!$M$2:$M$284,$A19,'Activities Log'!$L$2:$L$284,"Release 2",'Activities Log'!$K$2:$K$284,"In Progress")</f>
        <v>0</v>
      </c>
      <c r="E19" s="54">
        <f>COUNTIFS('Activities Log'!$M$2:$M$284,$A19,'Activities Log'!$L$2:$L$284,"Release 2",'Activities Log'!$K$2:$K$284,"Not Started")</f>
        <v>0</v>
      </c>
      <c r="F19" s="55">
        <f>SUMIFS('Activities Log'!$N$2:$N$284,'Activities Log'!$M$2:$M$284,$A19,'Activities Log'!$L$2:$L$284,"Release 2")</f>
        <v>5</v>
      </c>
      <c r="G19" s="55">
        <f>SUMIFS('Activities Log'!$N$2:$N$284,'Activities Log'!$M$2:$M$284,$A19,'Activities Log'!$L$2:$L$284,"Release 2",'Activities Log'!$K$2:$K$284,"Complete")</f>
        <v>5</v>
      </c>
      <c r="H19" s="52">
        <f t="shared" si="0"/>
        <v>1</v>
      </c>
      <c r="I19" s="50"/>
      <c r="J19" s="50"/>
      <c r="K19" s="50"/>
      <c r="L19" s="50"/>
      <c r="M19" s="50"/>
    </row>
    <row r="20" spans="1:13" ht="17.55" customHeight="1">
      <c r="A20" s="50" t="s">
        <v>532</v>
      </c>
      <c r="B20" s="54">
        <f>COUNTIFS('Activities Log'!$M$2:$M$284,$A20,'Activities Log'!$L$2:$L$284,"Release 2")</f>
        <v>0</v>
      </c>
      <c r="C20" s="54">
        <f>COUNTIFS('Activities Log'!$M$2:$M$284,$A20,'Activities Log'!$L$2:$L$284,"Release 2",'Activities Log'!$K$2:$K$284,"Complete")</f>
        <v>0</v>
      </c>
      <c r="D20" s="54">
        <f>COUNTIFS('Activities Log'!$M$2:$M$284,$A20,'Activities Log'!$L$2:$L$284,"Release 2",'Activities Log'!$K$2:$K$284,"In Progress")</f>
        <v>0</v>
      </c>
      <c r="E20" s="54">
        <f>COUNTIFS('Activities Log'!$M$2:$M$284,$A20,'Activities Log'!$L$2:$L$284,"Release 2",'Activities Log'!$K$2:$K$284,"Not Started")</f>
        <v>0</v>
      </c>
      <c r="F20" s="55">
        <f>SUMIFS('Activities Log'!$N$2:$N$284,'Activities Log'!$M$2:$M$284,$A20,'Activities Log'!$L$2:$L$284,"Release 2")</f>
        <v>0</v>
      </c>
      <c r="G20" s="55">
        <f>SUMIFS('Activities Log'!$N$2:$N$284,'Activities Log'!$M$2:$M$284,$A20,'Activities Log'!$L$2:$L$284,"Release 2",'Activities Log'!$K$2:$K$284,"Complete")</f>
        <v>0</v>
      </c>
      <c r="H20" s="52">
        <f t="shared" si="0"/>
        <v>0</v>
      </c>
      <c r="I20" s="50"/>
      <c r="J20" s="50"/>
      <c r="K20" s="50"/>
      <c r="L20" s="50"/>
      <c r="M20" s="50"/>
    </row>
    <row r="21" spans="1:13" ht="17.55" customHeight="1">
      <c r="A21" s="50" t="s">
        <v>603</v>
      </c>
      <c r="B21" s="54">
        <f>COUNTIFS('Activities Log'!$M$2:$M$284,$A21,'Activities Log'!$L$2:$L$284,"Release 2")</f>
        <v>16</v>
      </c>
      <c r="C21" s="54">
        <f>COUNTIFS('Activities Log'!$M$2:$M$284,$A21,'Activities Log'!$L$2:$L$284,"Release 2",'Activities Log'!$K$2:$K$284,"Complete")</f>
        <v>16</v>
      </c>
      <c r="D21" s="54">
        <f>COUNTIFS('Activities Log'!$M$2:$M$284,$A21,'Activities Log'!$L$2:$L$284,"Release 2",'Activities Log'!$K$2:$K$284,"In Progress")</f>
        <v>0</v>
      </c>
      <c r="E21" s="54">
        <f>COUNTIFS('Activities Log'!$M$2:$M$284,$A21,'Activities Log'!$L$2:$L$284,"Release 2",'Activities Log'!$K$2:$K$284,"Not Started")</f>
        <v>0</v>
      </c>
      <c r="F21" s="55">
        <f>SUMIFS('Activities Log'!$N$2:$N$284,'Activities Log'!$M$2:$M$284,$A21,'Activities Log'!$L$2:$L$284,"Release 2")</f>
        <v>39.5</v>
      </c>
      <c r="G21" s="55">
        <f>SUMIFS('Activities Log'!$N$2:$N$284,'Activities Log'!$M$2:$M$284,$A21,'Activities Log'!$L$2:$L$284,"Release 2",'Activities Log'!$K$2:$K$284,"Complete")</f>
        <v>39.5</v>
      </c>
      <c r="H21" s="52">
        <f t="shared" si="0"/>
        <v>1</v>
      </c>
      <c r="I21" s="50"/>
      <c r="J21" s="50"/>
      <c r="K21" s="50"/>
      <c r="L21" s="50"/>
      <c r="M21" s="50"/>
    </row>
    <row r="22" spans="1:13" ht="17.55" customHeight="1">
      <c r="A22" s="50" t="s">
        <v>645</v>
      </c>
      <c r="B22" s="54">
        <f>COUNTIFS('Activities Log'!$M$2:$M$284,$A22,'Activities Log'!$L$2:$L$284,"Release 2")</f>
        <v>9</v>
      </c>
      <c r="C22" s="54">
        <f>COUNTIFS('Activities Log'!$M$2:$M$284,$A22,'Activities Log'!$L$2:$L$284,"Release 2",'Activities Log'!$K$2:$K$284,"Complete")</f>
        <v>9</v>
      </c>
      <c r="D22" s="54">
        <f>COUNTIFS('Activities Log'!$M$2:$M$284,$A22,'Activities Log'!$L$2:$L$284,"Release 2",'Activities Log'!$K$2:$K$284,"In Progress")</f>
        <v>0</v>
      </c>
      <c r="E22" s="54">
        <f>COUNTIFS('Activities Log'!$M$2:$M$284,$A22,'Activities Log'!$L$2:$L$284,"Release 2",'Activities Log'!$K$2:$K$284,"Not Started")</f>
        <v>0</v>
      </c>
      <c r="F22" s="55">
        <f>SUMIFS('Activities Log'!$N$2:$N$284,'Activities Log'!$M$2:$M$284,$A22,'Activities Log'!$L$2:$L$284,"Release 2")</f>
        <v>24</v>
      </c>
      <c r="G22" s="55">
        <f>SUMIFS('Activities Log'!$N$2:$N$284,'Activities Log'!$M$2:$M$284,$A22,'Activities Log'!$L$2:$L$284,"Release 2",'Activities Log'!$K$2:$K$284,"Complete")</f>
        <v>24</v>
      </c>
      <c r="H22" s="52">
        <f t="shared" si="0"/>
        <v>1</v>
      </c>
      <c r="I22" s="50"/>
      <c r="J22" s="50"/>
      <c r="K22" s="50"/>
      <c r="L22" s="50"/>
      <c r="M22" s="50"/>
    </row>
    <row r="23" spans="1:13" ht="17.55" customHeight="1">
      <c r="A23" s="50" t="s">
        <v>316</v>
      </c>
      <c r="B23" s="54">
        <f>COUNTIFS('Activities Log'!$M$2:$M$284,$A23,'Activities Log'!$L$2:$L$284,"Release 2")</f>
        <v>0</v>
      </c>
      <c r="C23" s="54">
        <f>COUNTIFS('Activities Log'!$M$2:$M$284,$A23,'Activities Log'!$L$2:$L$284,"Release 2",'Activities Log'!$K$2:$K$284,"Complete")</f>
        <v>0</v>
      </c>
      <c r="D23" s="54">
        <f>COUNTIFS('Activities Log'!$M$2:$M$284,$A23,'Activities Log'!$L$2:$L$284,"Release 2",'Activities Log'!$K$2:$K$284,"In Progress")</f>
        <v>0</v>
      </c>
      <c r="E23" s="54">
        <f>COUNTIFS('Activities Log'!$M$2:$M$284,$A23,'Activities Log'!$L$2:$L$284,"Release 2",'Activities Log'!$K$2:$K$284,"Not Started")</f>
        <v>0</v>
      </c>
      <c r="F23" s="55">
        <f>SUMIFS('Activities Log'!$N$2:$N$284,'Activities Log'!$M$2:$M$284,$A23,'Activities Log'!$L$2:$L$284,"Release 2")</f>
        <v>0</v>
      </c>
      <c r="G23" s="55">
        <f>SUMIFS('Activities Log'!$N$2:$N$284,'Activities Log'!$M$2:$M$284,$A23,'Activities Log'!$L$2:$L$284,"Release 2",'Activities Log'!$K$2:$K$284,"Complete")</f>
        <v>0</v>
      </c>
      <c r="H23" s="52">
        <f t="shared" si="0"/>
        <v>0</v>
      </c>
      <c r="I23" s="50"/>
      <c r="J23" s="50"/>
      <c r="K23" s="50"/>
      <c r="L23" s="50"/>
      <c r="M23" s="50"/>
    </row>
    <row r="24" spans="1:13" ht="17.55" customHeight="1">
      <c r="A24" s="50" t="s">
        <v>1162</v>
      </c>
      <c r="B24" s="54">
        <f>COUNTIFS('Activities Log'!$M$2:$M$284,$A24,'Activities Log'!$L$2:$L$284,"Release 2")</f>
        <v>3</v>
      </c>
      <c r="C24" s="54">
        <f>COUNTIFS('Activities Log'!$M$2:$M$284,$A24,'Activities Log'!$L$2:$L$284,"Release 2",'Activities Log'!$K$2:$K$284,"Complete")</f>
        <v>3</v>
      </c>
      <c r="D24" s="54">
        <f>COUNTIFS('Activities Log'!$M$2:$M$284,$A24,'Activities Log'!$L$2:$L$284,"Release 2",'Activities Log'!$K$2:$K$284,"In Progress")</f>
        <v>0</v>
      </c>
      <c r="E24" s="54">
        <f>COUNTIFS('Activities Log'!$M$2:$M$284,$A24,'Activities Log'!$L$2:$L$284,"Release 2",'Activities Log'!$K$2:$K$284,"Not Started")</f>
        <v>0</v>
      </c>
      <c r="F24" s="55">
        <f>SUMIFS('Activities Log'!$N$2:$N$284,'Activities Log'!$M$2:$M$284,$A24,'Activities Log'!$L$2:$L$284,"Release 2")</f>
        <v>5</v>
      </c>
      <c r="G24" s="55">
        <f>SUMIFS('Activities Log'!$N$2:$N$284,'Activities Log'!$M$2:$M$284,$A24,'Activities Log'!$L$2:$L$284,"Release 2",'Activities Log'!$K$2:$K$284,"Complete")</f>
        <v>5</v>
      </c>
      <c r="H24" s="52">
        <f t="shared" si="0"/>
        <v>1</v>
      </c>
      <c r="I24" s="50"/>
      <c r="J24" s="50"/>
      <c r="K24" s="50"/>
      <c r="L24" s="50"/>
      <c r="M24" s="50"/>
    </row>
    <row r="25" spans="1:13" ht="12.75" customHeight="1">
      <c r="A25" s="50"/>
      <c r="B25" s="50"/>
      <c r="C25" s="50"/>
      <c r="D25" s="50"/>
      <c r="E25" s="50"/>
      <c r="F25" s="50"/>
      <c r="G25" s="50"/>
      <c r="H25" s="50"/>
      <c r="I25" s="50"/>
      <c r="J25" s="50"/>
      <c r="K25" s="50"/>
      <c r="L25" s="50"/>
      <c r="M25" s="50"/>
    </row>
    <row r="26" spans="1:13" ht="12.75" customHeight="1">
      <c r="A26" s="104" t="s">
        <v>2468</v>
      </c>
      <c r="B26" s="104"/>
      <c r="C26" s="104"/>
      <c r="D26" s="104"/>
      <c r="E26" s="104"/>
      <c r="F26" s="104"/>
      <c r="G26" s="104"/>
      <c r="H26" s="104"/>
      <c r="I26" s="50"/>
      <c r="J26" s="50"/>
      <c r="K26" s="50"/>
      <c r="L26" s="50"/>
      <c r="M26" s="50"/>
    </row>
    <row r="27" spans="1:13" ht="19.2" customHeight="1">
      <c r="A27" s="65" t="s">
        <v>17</v>
      </c>
      <c r="B27" s="65" t="s">
        <v>2464</v>
      </c>
      <c r="C27" s="65" t="s">
        <v>27</v>
      </c>
      <c r="D27" s="65" t="s">
        <v>113</v>
      </c>
      <c r="E27" s="65" t="s">
        <v>156</v>
      </c>
      <c r="F27" s="65" t="s">
        <v>2465</v>
      </c>
      <c r="G27" s="65" t="s">
        <v>2466</v>
      </c>
      <c r="H27" s="65" t="s">
        <v>2467</v>
      </c>
      <c r="I27" s="103"/>
      <c r="J27" s="103"/>
      <c r="K27" s="103"/>
      <c r="L27" s="103"/>
      <c r="M27" s="103"/>
    </row>
    <row r="28" spans="1:13" ht="17.55" customHeight="1">
      <c r="A28" s="28" t="s">
        <v>29</v>
      </c>
      <c r="B28" s="64">
        <f>COUNTIFS('Activities Log'!$M$2:$M$284,$A28,'Activities Log'!$L$2:$L$284,"Release 1")</f>
        <v>44</v>
      </c>
      <c r="C28" s="64">
        <f>COUNTIFS('Activities Log'!$M$2:$M$284,$A28,'Activities Log'!$L$2:$L$284,"Release 1",'Activities Log'!$K$2:$K$284,"Complete")</f>
        <v>44</v>
      </c>
      <c r="D28" s="64">
        <f>COUNTIFS('Activities Log'!$M$2:$M$284,$A28,'Activities Log'!$L$2:$L$284,"Release 1",'Activities Log'!$K$2:$K$284,"In Progress")</f>
        <v>0</v>
      </c>
      <c r="E28" s="64">
        <f>COUNTIFS('Activities Log'!$M$2:$M$284,$A28,'Activities Log'!$L$2:$L$284,"Release 1",'Activities Log'!$K$2:$K$284,"Not Started")</f>
        <v>0</v>
      </c>
      <c r="F28" s="63">
        <f>SUMIFS('Activities Log'!$N$2:$N$284,'Activities Log'!$M$2:$M$284,$A28,'Activities Log'!$L$2:$L$284,"Release 1")</f>
        <v>55.25</v>
      </c>
      <c r="G28" s="63">
        <f>SUMIFS('Activities Log'!$N$2:$N$284,'Activities Log'!$M$2:$M$284,$A28,'Activities Log'!$L$2:$L$284,"Release 1",'Activities Log'!$K$2:$K$284,"Complete")</f>
        <v>55.25</v>
      </c>
      <c r="H28" s="62">
        <f t="shared" ref="H28:H34" si="1">IF(F28=0,0,G28/F28)</f>
        <v>1</v>
      </c>
      <c r="I28" s="53"/>
      <c r="J28" s="53"/>
      <c r="K28" s="50"/>
      <c r="L28" s="50"/>
      <c r="M28" s="50"/>
    </row>
    <row r="29" spans="1:13" ht="17.55" customHeight="1">
      <c r="A29" s="28" t="s">
        <v>182</v>
      </c>
      <c r="B29" s="64">
        <f>COUNTIFS('Activities Log'!$M$2:$M$284,$A29,'Activities Log'!$L$2:$L$284,"Release 1")</f>
        <v>42</v>
      </c>
      <c r="C29" s="64">
        <f>COUNTIFS('Activities Log'!$M$2:$M$284,$A29,'Activities Log'!$L$2:$L$284,"Release 1",'Activities Log'!$K$2:$K$284,"Complete")</f>
        <v>42</v>
      </c>
      <c r="D29" s="64">
        <f>COUNTIFS('Activities Log'!$M$2:$M$284,$A29,'Activities Log'!$L$2:$L$284,"Release 1",'Activities Log'!$K$2:$K$284,"In Progress")</f>
        <v>0</v>
      </c>
      <c r="E29" s="64">
        <f>COUNTIFS('Activities Log'!$M$2:$M$284,$A29,'Activities Log'!$L$2:$L$284,"Release 1",'Activities Log'!$K$2:$K$284,"Not Started")</f>
        <v>0</v>
      </c>
      <c r="F29" s="63">
        <f>SUMIFS('Activities Log'!$N$2:$N$284,'Activities Log'!$M$2:$M$284,$A29,'Activities Log'!$L$2:$L$284,"Release 1")</f>
        <v>62.5</v>
      </c>
      <c r="G29" s="63">
        <f>SUMIFS('Activities Log'!$N$2:$N$284,'Activities Log'!$M$2:$M$284,$A29,'Activities Log'!$L$2:$L$284,"Release 1",'Activities Log'!$K$2:$K$284,"Complete")</f>
        <v>62.5</v>
      </c>
      <c r="H29" s="62">
        <f t="shared" si="1"/>
        <v>1</v>
      </c>
      <c r="I29" s="50"/>
      <c r="J29" s="50"/>
      <c r="K29" s="50"/>
      <c r="L29" s="50"/>
      <c r="M29" s="50"/>
    </row>
    <row r="30" spans="1:13" ht="17.55" customHeight="1">
      <c r="A30" s="28" t="s">
        <v>532</v>
      </c>
      <c r="B30" s="64">
        <f>COUNTIFS('Activities Log'!$M$2:$M$284,$A30,'Activities Log'!$L$2:$L$284,"Release 1")</f>
        <v>15</v>
      </c>
      <c r="C30" s="64">
        <f>COUNTIFS('Activities Log'!$M$2:$M$284,$A30,'Activities Log'!$L$2:$L$284,"Release 1",'Activities Log'!$K$2:$K$284,"Complete")</f>
        <v>15</v>
      </c>
      <c r="D30" s="64">
        <f>COUNTIFS('Activities Log'!$M$2:$M$284,$A30,'Activities Log'!$L$2:$L$284,"Release 1",'Activities Log'!$K$2:$K$284,"In Progress")</f>
        <v>0</v>
      </c>
      <c r="E30" s="64">
        <f>COUNTIFS('Activities Log'!$M$2:$M$284,$A30,'Activities Log'!$L$2:$L$284,"Release 1",'Activities Log'!$K$2:$K$284,"Not Started")</f>
        <v>0</v>
      </c>
      <c r="F30" s="63">
        <f>SUMIFS('Activities Log'!$N$2:$N$284,'Activities Log'!$M$2:$M$284,$A30,'Activities Log'!$L$2:$L$284,"Release 1")</f>
        <v>29</v>
      </c>
      <c r="G30" s="63">
        <f>SUMIFS('Activities Log'!$N$2:$N$284,'Activities Log'!$M$2:$M$284,$A30,'Activities Log'!$L$2:$L$284,"Release 1",'Activities Log'!$K$2:$K$284,"Complete")</f>
        <v>29</v>
      </c>
      <c r="H30" s="62">
        <f t="shared" si="1"/>
        <v>1</v>
      </c>
      <c r="I30" s="50"/>
      <c r="J30" s="50"/>
      <c r="K30" s="50"/>
      <c r="L30" s="50"/>
      <c r="M30" s="50"/>
    </row>
    <row r="31" spans="1:13" ht="17.55" customHeight="1">
      <c r="A31" s="28" t="s">
        <v>603</v>
      </c>
      <c r="B31" s="64">
        <f>COUNTIFS('Activities Log'!$M$2:$M$284,$A31,'Activities Log'!$L$2:$L$284,"Release 1")</f>
        <v>0</v>
      </c>
      <c r="C31" s="64">
        <f>COUNTIFS('Activities Log'!$M$2:$M$284,$A31,'Activities Log'!$L$2:$L$284,"Release 1",'Activities Log'!$K$2:$K$284,"Complete")</f>
        <v>0</v>
      </c>
      <c r="D31" s="64">
        <f>COUNTIFS('Activities Log'!$M$2:$M$284,$A31,'Activities Log'!$L$2:$L$284,"Release 1",'Activities Log'!$K$2:$K$284,"In Progress")</f>
        <v>0</v>
      </c>
      <c r="E31" s="64">
        <f>COUNTIFS('Activities Log'!$M$2:$M$284,$A31,'Activities Log'!$L$2:$L$284,"Release 1",'Activities Log'!$K$2:$K$284,"Not Started")</f>
        <v>0</v>
      </c>
      <c r="F31" s="63">
        <f>SUMIFS('Activities Log'!$N$2:$N$284,'Activities Log'!$M$2:$M$284,$A31,'Activities Log'!$L$2:$L$284,"Release 1")</f>
        <v>0</v>
      </c>
      <c r="G31" s="63">
        <f>SUMIFS('Activities Log'!$N$2:$N$284,'Activities Log'!$M$2:$M$284,$A31,'Activities Log'!$L$2:$L$284,"Release 1",'Activities Log'!$K$2:$K$284,"Complete")</f>
        <v>0</v>
      </c>
      <c r="H31" s="62">
        <f t="shared" si="1"/>
        <v>0</v>
      </c>
      <c r="I31" s="50"/>
      <c r="J31" s="50"/>
      <c r="K31" s="50"/>
      <c r="L31" s="50"/>
      <c r="M31" s="50"/>
    </row>
    <row r="32" spans="1:13" ht="17.55" customHeight="1">
      <c r="A32" s="28" t="s">
        <v>645</v>
      </c>
      <c r="B32" s="64">
        <f>COUNTIFS('Activities Log'!$M$2:$M$284,$A32,'Activities Log'!$L$2:$L$284,"Release 1")</f>
        <v>0</v>
      </c>
      <c r="C32" s="64">
        <f>COUNTIFS('Activities Log'!$M$2:$M$284,$A32,'Activities Log'!$L$2:$L$284,"Release 1",'Activities Log'!$K$2:$K$284,"Complete")</f>
        <v>0</v>
      </c>
      <c r="D32" s="64">
        <f>COUNTIFS('Activities Log'!$M$2:$M$284,$A32,'Activities Log'!$L$2:$L$284,"Release 1",'Activities Log'!$K$2:$K$284,"In Progress")</f>
        <v>0</v>
      </c>
      <c r="E32" s="64">
        <f>COUNTIFS('Activities Log'!$M$2:$M$284,$A32,'Activities Log'!$L$2:$L$284,"Release 1",'Activities Log'!$K$2:$K$284,"Not Started")</f>
        <v>0</v>
      </c>
      <c r="F32" s="63">
        <f>SUMIFS('Activities Log'!$N$2:$N$284,'Activities Log'!$M$2:$M$284,$A32,'Activities Log'!$L$2:$L$284,"Release 1")</f>
        <v>0</v>
      </c>
      <c r="G32" s="63">
        <f>SUMIFS('Activities Log'!$N$2:$N$284,'Activities Log'!$M$2:$M$284,$A32,'Activities Log'!$L$2:$L$284,"Release 1",'Activities Log'!$K$2:$K$284,"Complete")</f>
        <v>0</v>
      </c>
      <c r="H32" s="62">
        <f t="shared" si="1"/>
        <v>0</v>
      </c>
      <c r="I32" s="50"/>
      <c r="J32" s="50"/>
      <c r="K32" s="50"/>
      <c r="L32" s="50"/>
      <c r="M32" s="50"/>
    </row>
    <row r="33" spans="1:13" ht="17.55" customHeight="1">
      <c r="A33" s="28" t="s">
        <v>316</v>
      </c>
      <c r="B33" s="64">
        <f>COUNTIFS('Activities Log'!$M$2:$M$284,$A33,'Activities Log'!$L$2:$L$284,"Release 1")</f>
        <v>0</v>
      </c>
      <c r="C33" s="64">
        <f>COUNTIFS('Activities Log'!$M$2:$M$284,$A33,'Activities Log'!$L$2:$L$284,"Release 1",'Activities Log'!$K$2:$K$284,"Complete")</f>
        <v>0</v>
      </c>
      <c r="D33" s="64">
        <f>COUNTIFS('Activities Log'!$M$2:$M$284,$A33,'Activities Log'!$L$2:$L$284,"Release 1",'Activities Log'!$K$2:$K$284,"In Progress")</f>
        <v>0</v>
      </c>
      <c r="E33" s="64">
        <f>COUNTIFS('Activities Log'!$M$2:$M$284,$A33,'Activities Log'!$L$2:$L$284,"Release 1",'Activities Log'!$K$2:$K$284,"Not Started")</f>
        <v>0</v>
      </c>
      <c r="F33" s="63">
        <f>SUMIFS('Activities Log'!$N$2:$N$284,'Activities Log'!$M$2:$M$284,$A33,'Activities Log'!$L$2:$L$284,"Release 1")</f>
        <v>0</v>
      </c>
      <c r="G33" s="63">
        <f>SUMIFS('Activities Log'!$N$2:$N$284,'Activities Log'!$M$2:$M$284,$A33,'Activities Log'!$L$2:$L$284,"Release 1",'Activities Log'!$K$2:$K$284,"Complete")</f>
        <v>0</v>
      </c>
      <c r="H33" s="62">
        <f t="shared" si="1"/>
        <v>0</v>
      </c>
      <c r="I33" s="50"/>
      <c r="J33" s="50"/>
      <c r="K33" s="50"/>
      <c r="L33" s="50"/>
      <c r="M33" s="50"/>
    </row>
    <row r="34" spans="1:13" ht="17.55" customHeight="1">
      <c r="A34" s="28" t="s">
        <v>1162</v>
      </c>
      <c r="B34" s="64">
        <f>COUNTIFS('Activities Log'!$M$2:$M$284,$A34,'Activities Log'!$L$2:$L$284,"Release 1")</f>
        <v>26</v>
      </c>
      <c r="C34" s="64">
        <f>COUNTIFS('Activities Log'!$M$2:$M$284,$A34,'Activities Log'!$L$2:$L$284,"Release 1",'Activities Log'!$K$2:$K$284,"Complete")</f>
        <v>26</v>
      </c>
      <c r="D34" s="64">
        <f>COUNTIFS('Activities Log'!$M$2:$M$284,$A34,'Activities Log'!$L$2:$L$284,"Release 1",'Activities Log'!$K$2:$K$284,"In Progress")</f>
        <v>0</v>
      </c>
      <c r="E34" s="64">
        <f>COUNTIFS('Activities Log'!$M$2:$M$284,$A34,'Activities Log'!$L$2:$L$284,"Release 1",'Activities Log'!$K$2:$K$284,"Not Started")</f>
        <v>0</v>
      </c>
      <c r="F34" s="63">
        <f>SUMIFS('Activities Log'!$N$2:$N$284,'Activities Log'!$M$2:$M$284,$A34,'Activities Log'!$L$2:$L$284,"Release 1")</f>
        <v>27</v>
      </c>
      <c r="G34" s="63">
        <f>SUMIFS('Activities Log'!$N$2:$N$284,'Activities Log'!$M$2:$M$284,$A34,'Activities Log'!$L$2:$L$284,"Release 1",'Activities Log'!$K$2:$K$284,"Complete")</f>
        <v>27</v>
      </c>
      <c r="H34" s="62">
        <f t="shared" si="1"/>
        <v>1</v>
      </c>
      <c r="I34" s="50"/>
      <c r="J34" s="50"/>
      <c r="K34" s="50"/>
      <c r="L34" s="50"/>
      <c r="M34" s="50"/>
    </row>
    <row r="35" spans="1:13" ht="12.75" customHeight="1">
      <c r="A35" s="98" t="s">
        <v>2469</v>
      </c>
      <c r="B35" s="98"/>
      <c r="C35" s="98"/>
      <c r="D35" s="98"/>
      <c r="E35" s="98"/>
      <c r="F35" s="98"/>
      <c r="G35" s="98"/>
      <c r="H35" s="74"/>
      <c r="I35" s="50"/>
      <c r="J35" s="74" t="s">
        <v>2470</v>
      </c>
      <c r="K35" s="74"/>
      <c r="L35" s="50"/>
      <c r="M35" s="50"/>
    </row>
    <row r="36" spans="1:13" ht="12.75" customHeight="1">
      <c r="A36" s="75" t="s">
        <v>2471</v>
      </c>
      <c r="B36" s="75" t="s">
        <v>2472</v>
      </c>
      <c r="C36" s="75" t="s">
        <v>15</v>
      </c>
      <c r="D36" s="76" t="s">
        <v>2473</v>
      </c>
      <c r="E36" s="99" t="s">
        <v>2474</v>
      </c>
      <c r="F36" s="99" t="s">
        <v>2475</v>
      </c>
      <c r="G36" s="99" t="s">
        <v>2476</v>
      </c>
      <c r="H36" s="76" t="s">
        <v>2477</v>
      </c>
      <c r="I36" s="50"/>
      <c r="J36" s="76" t="s">
        <v>15</v>
      </c>
      <c r="K36" s="76" t="s">
        <v>2478</v>
      </c>
      <c r="L36" s="50"/>
      <c r="M36" s="50"/>
    </row>
    <row r="37" spans="1:13" ht="41.4" customHeight="1">
      <c r="A37" s="77" t="s">
        <v>1274</v>
      </c>
      <c r="B37" s="77" t="s">
        <v>1273</v>
      </c>
      <c r="C37" s="77" t="str">
        <f>VLOOKUP(B37,'Activities Log'!$A$2:$K$284,11,FALSE)</f>
        <v>Not Started</v>
      </c>
      <c r="D37" s="77" t="s">
        <v>2479</v>
      </c>
      <c r="E37" s="100" t="s">
        <v>2480</v>
      </c>
      <c r="F37" s="100">
        <f>COUNTIF(C37:C39,"Complete")/3</f>
        <v>0</v>
      </c>
      <c r="G37" s="100" t="s">
        <v>2481</v>
      </c>
      <c r="H37" s="78" t="s">
        <v>2482</v>
      </c>
      <c r="I37" s="50"/>
      <c r="J37" s="77" t="s">
        <v>27</v>
      </c>
      <c r="K37" s="77">
        <f>COUNTIF('Activities Log'!$K$2:$K$284,"Complete")</f>
        <v>168</v>
      </c>
      <c r="L37" s="50"/>
      <c r="M37" s="50"/>
    </row>
    <row r="38" spans="1:13" ht="44.4" customHeight="1">
      <c r="A38" s="77" t="s">
        <v>1278</v>
      </c>
      <c r="B38" s="77" t="s">
        <v>1277</v>
      </c>
      <c r="C38" s="77" t="str">
        <f>VLOOKUP(B38,'Activities Log'!$A$2:$K$284,11,FALSE)</f>
        <v>Not Started</v>
      </c>
      <c r="D38" s="77" t="s">
        <v>2483</v>
      </c>
      <c r="E38" s="100" t="s">
        <v>2484</v>
      </c>
      <c r="F38" s="100" t="str">
        <f>COUNTIFS('Activities Log'!$L$2:$L$284,"Release 2",'Activities Log'!$K$2:$K$284,"Complete")&amp;" / "&amp;COUNTIF('Activities Log'!$L$2:$L$284,"Release 2")</f>
        <v>33 / 33</v>
      </c>
      <c r="G38" s="100" t="s">
        <v>2485</v>
      </c>
      <c r="H38" s="78" t="s">
        <v>2486</v>
      </c>
      <c r="I38" s="50"/>
      <c r="J38" s="77" t="s">
        <v>113</v>
      </c>
      <c r="K38" s="77">
        <f>COUNTIF('Activities Log'!$K$2:$K$284,"In Progress")</f>
        <v>6</v>
      </c>
      <c r="L38" s="50"/>
      <c r="M38" s="50"/>
    </row>
    <row r="39" spans="1:13" ht="45.6" customHeight="1">
      <c r="A39" s="77" t="s">
        <v>1283</v>
      </c>
      <c r="B39" s="77" t="s">
        <v>1282</v>
      </c>
      <c r="C39" s="77" t="str">
        <f>VLOOKUP(B39,'Activities Log'!$A$2:$K$284,11,FALSE)</f>
        <v>Not Started</v>
      </c>
      <c r="D39" s="77" t="s">
        <v>2487</v>
      </c>
      <c r="E39" s="100" t="s">
        <v>2488</v>
      </c>
      <c r="F39" s="100" t="s">
        <v>2489</v>
      </c>
      <c r="G39" s="100" t="s">
        <v>2490</v>
      </c>
      <c r="H39" s="78" t="s">
        <v>2491</v>
      </c>
      <c r="I39" s="50"/>
      <c r="J39" s="77" t="s">
        <v>156</v>
      </c>
      <c r="K39" s="77">
        <f>COUNTIF('Activities Log'!$K$2:$K$284,"Not Started")</f>
        <v>95</v>
      </c>
      <c r="L39" s="50"/>
      <c r="M39" s="50"/>
    </row>
    <row r="40" spans="1:13" ht="12.75" customHeight="1">
      <c r="A40" s="50"/>
      <c r="B40" s="50"/>
      <c r="C40" s="50"/>
      <c r="D40" s="50"/>
      <c r="E40" s="102"/>
      <c r="F40" s="102"/>
      <c r="G40" s="102"/>
      <c r="H40" s="50"/>
      <c r="I40" s="50"/>
      <c r="J40" s="77" t="s">
        <v>740</v>
      </c>
      <c r="K40" s="77">
        <f>COUNTIF('Activities Log'!$K$2:$K$284,"Deferred")</f>
        <v>5</v>
      </c>
      <c r="L40" s="50"/>
      <c r="M40" s="50"/>
    </row>
    <row r="41" spans="1:13" ht="12.75" customHeight="1">
      <c r="A41" s="50"/>
      <c r="B41" s="50"/>
      <c r="C41" s="50"/>
      <c r="D41" s="50"/>
      <c r="E41" s="102"/>
      <c r="F41" s="102"/>
      <c r="G41" s="102"/>
      <c r="H41" s="50"/>
      <c r="I41" s="50"/>
      <c r="J41" s="77" t="s">
        <v>690</v>
      </c>
      <c r="K41" s="77">
        <f>COUNTIF('Activities Log'!$K$2:$K$284,"De-scoped")</f>
        <v>9</v>
      </c>
      <c r="L41" s="50"/>
      <c r="M41" s="50"/>
    </row>
    <row r="42" spans="1:13" ht="27.15" customHeight="1">
      <c r="A42" s="50"/>
      <c r="B42" s="50"/>
      <c r="C42" s="50"/>
      <c r="D42" s="50"/>
      <c r="E42" s="97" t="s">
        <v>2492</v>
      </c>
      <c r="F42" s="97" t="s">
        <v>2493</v>
      </c>
      <c r="G42" s="97" t="s">
        <v>2494</v>
      </c>
      <c r="H42" s="78" t="s">
        <v>2495</v>
      </c>
      <c r="I42" s="50"/>
      <c r="J42" s="50"/>
      <c r="K42" s="50"/>
      <c r="L42" s="50"/>
      <c r="M42" s="50"/>
    </row>
    <row r="43" spans="1:13" ht="27.15" customHeight="1">
      <c r="A43" s="50"/>
      <c r="B43" s="50"/>
      <c r="C43" s="50"/>
      <c r="D43" s="50"/>
      <c r="E43" s="79" t="s">
        <v>2496</v>
      </c>
      <c r="F43" s="79" t="s">
        <v>2490</v>
      </c>
      <c r="G43" s="79" t="s">
        <v>1375</v>
      </c>
      <c r="H43" s="80" t="s">
        <v>2497</v>
      </c>
      <c r="I43" s="50"/>
      <c r="J43" s="50"/>
      <c r="K43" s="50"/>
      <c r="L43" s="50"/>
      <c r="M43" s="50"/>
    </row>
    <row r="44" spans="1:13" ht="12.75" customHeight="1">
      <c r="A44" s="98" t="s">
        <v>2498</v>
      </c>
      <c r="B44" s="98"/>
      <c r="C44" s="98"/>
      <c r="D44" s="98"/>
      <c r="E44" s="98"/>
      <c r="F44" s="98"/>
      <c r="G44" s="50"/>
      <c r="H44" s="98" t="s">
        <v>2499</v>
      </c>
      <c r="I44" s="98"/>
      <c r="J44" s="98"/>
      <c r="K44" s="98"/>
      <c r="L44" s="98"/>
      <c r="M44" s="98"/>
    </row>
    <row r="45" spans="1:13" ht="12.75" customHeight="1">
      <c r="A45" s="75" t="s">
        <v>2500</v>
      </c>
      <c r="B45" s="75" t="s">
        <v>2501</v>
      </c>
      <c r="C45" s="75" t="s">
        <v>15</v>
      </c>
      <c r="D45" s="72"/>
      <c r="E45" s="72"/>
      <c r="F45" s="72"/>
      <c r="G45" s="72"/>
      <c r="H45" s="99" t="s">
        <v>2502</v>
      </c>
      <c r="I45" s="99"/>
      <c r="J45" s="99" t="s">
        <v>2501</v>
      </c>
      <c r="K45" s="124" t="s">
        <v>15</v>
      </c>
      <c r="L45" s="124"/>
      <c r="M45" s="124"/>
    </row>
    <row r="46" spans="1:13" ht="19.95" customHeight="1">
      <c r="A46" s="77" t="s">
        <v>2503</v>
      </c>
      <c r="B46" s="81">
        <v>46274</v>
      </c>
      <c r="C46" s="82" t="s">
        <v>2504</v>
      </c>
      <c r="D46" s="72"/>
      <c r="E46" s="72"/>
      <c r="F46" s="72"/>
      <c r="G46" s="72"/>
      <c r="H46" s="95" t="s">
        <v>2505</v>
      </c>
      <c r="I46" s="95"/>
      <c r="J46" s="95" t="s">
        <v>27</v>
      </c>
      <c r="K46" s="95" t="s">
        <v>27</v>
      </c>
      <c r="L46" s="95"/>
      <c r="M46" s="95"/>
    </row>
    <row r="47" spans="1:13" ht="19.95" customHeight="1">
      <c r="A47" s="77" t="s">
        <v>2506</v>
      </c>
      <c r="B47" s="81">
        <v>46321</v>
      </c>
      <c r="C47" s="82" t="s">
        <v>2507</v>
      </c>
      <c r="D47" s="72"/>
      <c r="E47" s="72"/>
      <c r="F47" s="72"/>
      <c r="G47" s="72"/>
      <c r="H47" s="95" t="s">
        <v>2508</v>
      </c>
      <c r="I47" s="95"/>
      <c r="J47" s="95" t="str">
        <f>COUNTIFS('Activities Log'!$L$2:$L$284,"Release 2",'Activities Log'!$K$2:$K$284,"Complete")&amp;" / "&amp;COUNTIF('Activities Log'!$L$2:$L$284,"Release 2")</f>
        <v>33 / 33</v>
      </c>
      <c r="K47" s="95" t="s">
        <v>2509</v>
      </c>
      <c r="L47" s="95"/>
      <c r="M47" s="95"/>
    </row>
    <row r="48" spans="1:13" ht="19.95" customHeight="1">
      <c r="A48" s="77" t="s">
        <v>2510</v>
      </c>
      <c r="B48" s="77" t="str">
        <f>COUNTIFS('Activities Log'!$L$2:$L$284,"Release 1",'Activities Log'!$K$2:$K$284,"Complete")&amp;" / "&amp;COUNTIF('Activities Log'!$L$2:$L$284,"Release 1")</f>
        <v>127 / 127</v>
      </c>
      <c r="C48" s="82" t="s">
        <v>2509</v>
      </c>
      <c r="D48" s="72"/>
      <c r="E48" s="72"/>
      <c r="F48" s="72"/>
      <c r="G48" s="72"/>
      <c r="H48" s="95" t="s">
        <v>2511</v>
      </c>
      <c r="I48" s="95"/>
      <c r="J48" s="95" t="str">
        <f>TEXT(SUMIFS('Activities Log'!$N$2:$N$284,'Activities Log'!$L$2:$L$284,"Release 2",'Activities Log'!$K$2:$K$284,"Complete"),"0.00")&amp;" / "&amp;TEXT(SUMIFS('Activities Log'!$N$2:$N$284,'Activities Log'!$L$2:$L$284,"Release 2"),"0.00")&amp;" hrs"</f>
        <v>77.50 / 77.50 hrs</v>
      </c>
      <c r="K48" s="95" t="s">
        <v>2509</v>
      </c>
      <c r="L48" s="95"/>
      <c r="M48" s="95"/>
    </row>
    <row r="49" spans="1:13" ht="29.4" customHeight="1">
      <c r="A49" s="77" t="s">
        <v>2512</v>
      </c>
      <c r="B49" s="77" t="str">
        <f>TEXT(SUMIFS('Activities Log'!$N$2:$N$284,'Activities Log'!$L$2:$L$284,"Release 1",'Activities Log'!$K$2:$K$284,"Complete"),"0.00")&amp;" / "&amp;TEXT(SUMIFS('Activities Log'!$N$2:$N$284,'Activities Log'!$L$2:$L$284,"Release 1"),"0.00")&amp;" hrs"</f>
        <v>173.75 / 173.75 hrs</v>
      </c>
      <c r="C49" s="82" t="s">
        <v>2509</v>
      </c>
      <c r="D49" s="72"/>
      <c r="E49" s="72"/>
      <c r="F49" s="72"/>
      <c r="G49" s="72"/>
      <c r="H49" s="95" t="s">
        <v>2513</v>
      </c>
      <c r="I49" s="95"/>
      <c r="J49" s="95" t="s">
        <v>2514</v>
      </c>
      <c r="K49" s="95" t="s">
        <v>27</v>
      </c>
      <c r="L49" s="95"/>
      <c r="M49" s="95"/>
    </row>
    <row r="50" spans="1:13" ht="27.6" customHeight="1">
      <c r="A50" s="77" t="s">
        <v>2515</v>
      </c>
      <c r="B50" s="77" t="s">
        <v>2516</v>
      </c>
      <c r="C50" s="82" t="s">
        <v>27</v>
      </c>
      <c r="D50" s="72"/>
      <c r="E50" s="72"/>
      <c r="F50" s="72"/>
      <c r="G50" s="72"/>
      <c r="H50" s="95" t="s">
        <v>2517</v>
      </c>
      <c r="I50" s="96"/>
      <c r="J50" s="95" t="s">
        <v>2518</v>
      </c>
      <c r="K50" s="95" t="s">
        <v>2519</v>
      </c>
      <c r="L50" s="95"/>
      <c r="M50" s="95"/>
    </row>
    <row r="51" spans="1:13" ht="19.2" customHeight="1">
      <c r="A51" s="114" t="s">
        <v>2520</v>
      </c>
      <c r="B51" s="114"/>
      <c r="C51" s="114"/>
      <c r="D51" s="114"/>
      <c r="E51" s="114"/>
      <c r="F51" s="114"/>
      <c r="G51" s="73"/>
      <c r="H51" s="114" t="s">
        <v>2521</v>
      </c>
      <c r="I51" s="114"/>
      <c r="J51" s="114"/>
      <c r="K51" s="114"/>
      <c r="L51" s="114"/>
      <c r="M51" s="114"/>
    </row>
    <row r="52" spans="1:13" ht="31.95" customHeight="1">
      <c r="A52" s="115" t="s">
        <v>2522</v>
      </c>
      <c r="B52" s="115"/>
      <c r="C52" s="115"/>
      <c r="D52" s="115"/>
      <c r="E52" s="115"/>
      <c r="F52" s="115"/>
      <c r="G52" s="73"/>
      <c r="H52" s="115" t="s">
        <v>2523</v>
      </c>
      <c r="I52" s="115"/>
      <c r="J52" s="115"/>
      <c r="K52" s="115"/>
      <c r="L52" s="115"/>
      <c r="M52" s="115"/>
    </row>
    <row r="53" spans="1:13" ht="31.95" customHeight="1">
      <c r="A53" s="115" t="s">
        <v>2524</v>
      </c>
      <c r="B53" s="115"/>
      <c r="C53" s="115"/>
      <c r="D53" s="115"/>
      <c r="E53" s="115"/>
      <c r="F53" s="115"/>
      <c r="G53" s="73"/>
      <c r="H53" s="115" t="s">
        <v>2525</v>
      </c>
      <c r="I53" s="115"/>
      <c r="J53" s="115"/>
      <c r="K53" s="115"/>
      <c r="L53" s="115"/>
      <c r="M53" s="115"/>
    </row>
    <row r="54" spans="1:13" ht="31.95" customHeight="1">
      <c r="A54" s="116" t="s">
        <v>2526</v>
      </c>
      <c r="B54" s="116"/>
      <c r="C54" s="116"/>
      <c r="D54" s="116"/>
      <c r="E54" s="116"/>
      <c r="F54" s="116"/>
      <c r="G54" s="73"/>
      <c r="H54" s="116" t="s">
        <v>2527</v>
      </c>
      <c r="I54" s="116"/>
      <c r="J54" s="116"/>
      <c r="K54" s="116"/>
      <c r="L54" s="116"/>
      <c r="M54" s="116"/>
    </row>
    <row r="55" spans="1:13" ht="31.95" customHeight="1">
      <c r="A55" s="115" t="s">
        <v>2528</v>
      </c>
      <c r="B55" s="115"/>
      <c r="C55" s="115"/>
      <c r="D55" s="115"/>
      <c r="E55" s="115"/>
      <c r="F55" s="115"/>
      <c r="G55" s="73"/>
      <c r="H55" s="115" t="s">
        <v>2529</v>
      </c>
      <c r="I55" s="115"/>
      <c r="J55" s="115"/>
      <c r="K55" s="115"/>
      <c r="L55" s="115"/>
      <c r="M55" s="115"/>
    </row>
    <row r="56" spans="1:13" ht="19.2" customHeight="1">
      <c r="A56" s="94"/>
      <c r="B56" s="94"/>
      <c r="C56" s="94"/>
      <c r="D56" s="94"/>
      <c r="E56" s="94"/>
      <c r="F56" s="94"/>
      <c r="G56" s="94"/>
      <c r="H56" s="94"/>
      <c r="I56" s="94"/>
      <c r="J56" s="94"/>
      <c r="K56" s="94"/>
      <c r="L56" s="94"/>
      <c r="M56" s="94"/>
    </row>
    <row r="57" spans="1:13" ht="19.2" customHeight="1">
      <c r="A57" s="114" t="s">
        <v>2530</v>
      </c>
      <c r="B57" s="114"/>
      <c r="C57" s="114"/>
      <c r="D57" s="114"/>
      <c r="E57" s="114"/>
      <c r="F57" s="114"/>
      <c r="G57" s="114"/>
      <c r="H57" s="114"/>
      <c r="I57" s="114"/>
      <c r="J57" s="114"/>
      <c r="K57" s="114"/>
      <c r="L57" s="114"/>
      <c r="M57" s="114"/>
    </row>
    <row r="58" spans="1:13" ht="25.65" customHeight="1">
      <c r="A58" s="117" t="s">
        <v>2531</v>
      </c>
      <c r="B58" s="117"/>
      <c r="C58" s="117"/>
      <c r="D58" s="117"/>
      <c r="E58" s="117"/>
      <c r="F58" s="117"/>
      <c r="G58" s="117"/>
      <c r="H58" s="117"/>
      <c r="I58" s="117"/>
      <c r="J58" s="117"/>
      <c r="K58" s="117"/>
      <c r="L58" s="117"/>
      <c r="M58" s="117"/>
    </row>
    <row r="59" spans="1:13" ht="25.65" customHeight="1">
      <c r="A59" s="117" t="s">
        <v>2532</v>
      </c>
      <c r="B59" s="117"/>
      <c r="C59" s="117"/>
      <c r="D59" s="117"/>
      <c r="E59" s="117"/>
      <c r="F59" s="117"/>
      <c r="G59" s="117"/>
      <c r="H59" s="117"/>
      <c r="I59" s="117"/>
      <c r="J59" s="117"/>
      <c r="K59" s="117"/>
      <c r="L59" s="117"/>
      <c r="M59" s="117"/>
    </row>
    <row r="60" spans="1:13" ht="25.65" customHeight="1">
      <c r="A60" s="118" t="s">
        <v>2533</v>
      </c>
      <c r="B60" s="118"/>
      <c r="C60" s="118"/>
      <c r="D60" s="118"/>
      <c r="E60" s="117"/>
      <c r="F60" s="118"/>
      <c r="G60" s="118"/>
      <c r="H60" s="118"/>
      <c r="I60" s="118"/>
      <c r="J60" s="118"/>
      <c r="K60" s="118"/>
      <c r="L60" s="118"/>
      <c r="M60" s="118"/>
    </row>
    <row r="61" spans="1:13" ht="17.850000000000001" customHeight="1">
      <c r="A61" s="114" t="s">
        <v>2534</v>
      </c>
      <c r="B61" s="119"/>
      <c r="C61" s="114"/>
      <c r="D61" s="114"/>
      <c r="E61" s="114"/>
      <c r="F61" s="120" t="s">
        <v>2535</v>
      </c>
      <c r="G61" s="120"/>
      <c r="H61" s="120"/>
      <c r="I61" s="120"/>
      <c r="J61" s="120"/>
      <c r="K61" s="120"/>
      <c r="L61" s="120"/>
      <c r="M61" s="120"/>
    </row>
    <row r="62" spans="1:13" ht="24" customHeight="1">
      <c r="A62" s="83" t="s">
        <v>2536</v>
      </c>
      <c r="B62" s="84">
        <v>0.15</v>
      </c>
      <c r="C62" s="85" t="s">
        <v>2537</v>
      </c>
      <c r="D62" s="85"/>
      <c r="E62" s="85"/>
      <c r="F62" s="121" t="s">
        <v>2538</v>
      </c>
      <c r="G62" s="121"/>
      <c r="H62" s="121"/>
      <c r="I62" s="121"/>
      <c r="J62" s="121"/>
      <c r="K62" s="121"/>
      <c r="L62" s="121"/>
      <c r="M62" s="121"/>
    </row>
    <row r="63" spans="1:13" ht="24" customHeight="1">
      <c r="A63" s="83" t="s">
        <v>2539</v>
      </c>
      <c r="B63" s="84">
        <v>0.1</v>
      </c>
      <c r="C63" s="85" t="s">
        <v>2540</v>
      </c>
      <c r="D63" s="85"/>
      <c r="E63" s="85"/>
      <c r="F63" s="121" t="s">
        <v>2541</v>
      </c>
      <c r="G63" s="121"/>
      <c r="H63" s="121"/>
      <c r="I63" s="121"/>
      <c r="J63" s="121"/>
      <c r="K63" s="121"/>
      <c r="L63" s="121"/>
      <c r="M63" s="121"/>
    </row>
    <row r="64" spans="1:13" ht="24" customHeight="1">
      <c r="A64" s="50"/>
      <c r="B64" s="50"/>
      <c r="C64" s="50"/>
      <c r="D64" s="50"/>
      <c r="E64" s="50"/>
      <c r="F64" s="121" t="s">
        <v>2542</v>
      </c>
      <c r="G64" s="121"/>
      <c r="H64" s="121"/>
      <c r="I64" s="121"/>
      <c r="J64" s="121"/>
      <c r="K64" s="121"/>
      <c r="L64" s="121"/>
      <c r="M64" s="121"/>
    </row>
    <row r="65" spans="1:13" ht="24" customHeight="1">
      <c r="A65" s="50"/>
      <c r="B65" s="50"/>
      <c r="C65" s="50"/>
      <c r="D65" s="50"/>
      <c r="E65" s="50"/>
      <c r="F65" s="121" t="s">
        <v>2543</v>
      </c>
      <c r="G65" s="121"/>
      <c r="H65" s="121"/>
      <c r="I65" s="121"/>
      <c r="J65" s="121"/>
      <c r="K65" s="121"/>
      <c r="L65" s="121"/>
      <c r="M65" s="121"/>
    </row>
    <row r="66" spans="1:13" ht="24" customHeight="1">
      <c r="A66" s="50"/>
      <c r="B66" s="50"/>
      <c r="C66" s="50"/>
      <c r="D66" s="50"/>
      <c r="E66" s="50"/>
      <c r="F66" s="121" t="s">
        <v>2544</v>
      </c>
      <c r="G66" s="121"/>
      <c r="H66" s="121"/>
      <c r="I66" s="121"/>
      <c r="J66" s="121"/>
      <c r="K66" s="121"/>
      <c r="L66" s="121"/>
      <c r="M66" s="121"/>
    </row>
    <row r="67" spans="1:13">
      <c r="A67" s="28"/>
      <c r="B67" s="28"/>
      <c r="C67" s="28"/>
      <c r="D67" s="28"/>
      <c r="E67" s="28"/>
      <c r="F67" s="28"/>
      <c r="G67" s="28"/>
      <c r="H67" s="28"/>
      <c r="I67" s="28"/>
      <c r="J67" s="28"/>
      <c r="K67" s="28"/>
      <c r="L67" s="28"/>
      <c r="M67" s="28"/>
    </row>
    <row r="68" spans="1:13">
      <c r="A68" s="28"/>
      <c r="B68" s="28"/>
      <c r="C68" s="28"/>
      <c r="D68" s="28"/>
      <c r="E68" s="28"/>
      <c r="F68" s="28"/>
      <c r="G68" s="28"/>
      <c r="H68" s="28"/>
      <c r="I68" s="28"/>
      <c r="J68" s="28"/>
      <c r="K68" s="28"/>
      <c r="L68" s="28"/>
      <c r="M68" s="28"/>
    </row>
    <row r="69" spans="1:13">
      <c r="A69" s="28"/>
      <c r="B69" s="28"/>
      <c r="C69" s="28"/>
      <c r="D69" s="28"/>
      <c r="E69" s="28"/>
      <c r="F69" s="28"/>
      <c r="G69" s="28"/>
      <c r="H69" s="28"/>
      <c r="I69" s="28"/>
      <c r="J69" s="28"/>
      <c r="K69" s="28"/>
      <c r="L69" s="28"/>
      <c r="M69" s="28"/>
    </row>
    <row r="70" spans="1:13">
      <c r="A70" s="28"/>
      <c r="B70" s="28"/>
      <c r="C70" s="28"/>
      <c r="D70" s="28"/>
      <c r="E70" s="28"/>
      <c r="F70" s="28"/>
      <c r="G70" s="28"/>
      <c r="H70" s="28"/>
      <c r="I70" s="28"/>
      <c r="J70" s="28"/>
      <c r="K70" s="28"/>
      <c r="L70" s="28"/>
      <c r="M70" s="28"/>
    </row>
    <row r="71" spans="1:13">
      <c r="A71" s="28"/>
      <c r="B71" s="28"/>
      <c r="C71" s="28"/>
      <c r="D71" s="28"/>
      <c r="E71" s="28"/>
      <c r="F71" s="28"/>
      <c r="G71" s="28"/>
      <c r="H71" s="28"/>
      <c r="I71" s="28"/>
      <c r="J71" s="28"/>
      <c r="K71" s="28"/>
      <c r="L71" s="28"/>
      <c r="M71" s="28"/>
    </row>
    <row r="72" spans="1:13">
      <c r="A72" s="28"/>
      <c r="B72" s="28"/>
      <c r="C72" s="28"/>
      <c r="D72" s="28"/>
      <c r="E72" s="28"/>
      <c r="F72" s="28"/>
      <c r="G72" s="28"/>
      <c r="H72" s="28"/>
      <c r="I72" s="28"/>
      <c r="J72" s="28"/>
      <c r="K72" s="28"/>
      <c r="L72" s="28"/>
      <c r="M72" s="28"/>
    </row>
    <row r="73" spans="1:13">
      <c r="A73" s="28"/>
      <c r="B73" s="28"/>
      <c r="C73" s="28"/>
      <c r="D73" s="28"/>
      <c r="E73" s="28"/>
      <c r="F73" s="28"/>
      <c r="G73" s="28"/>
      <c r="H73" s="28"/>
      <c r="I73" s="28"/>
      <c r="J73" s="28"/>
      <c r="K73" s="28"/>
      <c r="L73" s="28"/>
      <c r="M73" s="28"/>
    </row>
    <row r="74" spans="1:13">
      <c r="A74" s="28"/>
      <c r="B74" s="28"/>
      <c r="C74" s="28"/>
      <c r="D74" s="28"/>
      <c r="E74" s="28"/>
      <c r="F74" s="28"/>
      <c r="G74" s="28"/>
      <c r="H74" s="28"/>
      <c r="I74" s="28"/>
      <c r="J74" s="28"/>
      <c r="K74" s="28"/>
      <c r="L74" s="28"/>
      <c r="M74" s="28"/>
    </row>
    <row r="75" spans="1:13">
      <c r="A75" s="28"/>
      <c r="B75" s="28"/>
      <c r="C75" s="28"/>
      <c r="D75" s="28"/>
      <c r="E75" s="28"/>
      <c r="F75" s="28"/>
      <c r="G75" s="28"/>
      <c r="H75" s="28"/>
      <c r="I75" s="28"/>
      <c r="J75" s="28"/>
      <c r="K75" s="28"/>
      <c r="L75" s="28"/>
      <c r="M75" s="28"/>
    </row>
  </sheetData>
  <mergeCells count="70">
    <mergeCell ref="A1:M1"/>
    <mergeCell ref="A2:M2"/>
    <mergeCell ref="H45:M45"/>
    <mergeCell ref="H46:M46"/>
    <mergeCell ref="H47:M47"/>
    <mergeCell ref="H48:M48"/>
    <mergeCell ref="H49:M49"/>
    <mergeCell ref="H50:M50"/>
    <mergeCell ref="F62:M62"/>
    <mergeCell ref="F63:M63"/>
    <mergeCell ref="F64:M64"/>
    <mergeCell ref="F65:M65"/>
    <mergeCell ref="F66:M66"/>
    <mergeCell ref="A57:M57"/>
    <mergeCell ref="A58:M58"/>
    <mergeCell ref="A59:M59"/>
    <mergeCell ref="A60:M60"/>
    <mergeCell ref="A61:E61"/>
    <mergeCell ref="F61:M61"/>
    <mergeCell ref="A53:F53"/>
    <mergeCell ref="H53:M53"/>
    <mergeCell ref="A54:F54"/>
    <mergeCell ref="H54:M54"/>
    <mergeCell ref="A55:F55"/>
    <mergeCell ref="H55:M55"/>
    <mergeCell ref="H44:M44"/>
    <mergeCell ref="A51:F51"/>
    <mergeCell ref="H51:M51"/>
    <mergeCell ref="A52:F52"/>
    <mergeCell ref="H52:M52"/>
    <mergeCell ref="A3:B3"/>
    <mergeCell ref="C3:D3"/>
    <mergeCell ref="K3:L3"/>
    <mergeCell ref="K4:L4"/>
    <mergeCell ref="D5:F5"/>
    <mergeCell ref="D6:F7"/>
    <mergeCell ref="D8:F8"/>
    <mergeCell ref="M6:M7"/>
    <mergeCell ref="G11:I12"/>
    <mergeCell ref="G13:I13"/>
    <mergeCell ref="J13:M13"/>
    <mergeCell ref="A10:C10"/>
    <mergeCell ref="A11:C12"/>
    <mergeCell ref="J10:M10"/>
    <mergeCell ref="J11:M12"/>
    <mergeCell ref="G5:I5"/>
    <mergeCell ref="G6:I7"/>
    <mergeCell ref="G8:I8"/>
    <mergeCell ref="J5:L5"/>
    <mergeCell ref="J6:L7"/>
    <mergeCell ref="J8:L8"/>
    <mergeCell ref="A5:C5"/>
    <mergeCell ref="A6:C7"/>
    <mergeCell ref="A8:C8"/>
    <mergeCell ref="D10:F10"/>
    <mergeCell ref="D11:F12"/>
    <mergeCell ref="G10:I10"/>
    <mergeCell ref="E37:G39"/>
    <mergeCell ref="A13:C13"/>
    <mergeCell ref="E40:G41"/>
    <mergeCell ref="I27:M27"/>
    <mergeCell ref="A26:H26"/>
    <mergeCell ref="A16:H16"/>
    <mergeCell ref="A35:G35"/>
    <mergeCell ref="E3:F3"/>
    <mergeCell ref="G3:H3"/>
    <mergeCell ref="A56:M56"/>
    <mergeCell ref="E42:G42"/>
    <mergeCell ref="A44:F44"/>
    <mergeCell ref="E36:G36"/>
  </mergeCells>
  <conditionalFormatting sqref="A11:I12">
    <cfRule type="expression" dxfId="13" priority="5">
      <formula>A11="GREEN"</formula>
    </cfRule>
    <cfRule type="expression" dxfId="12" priority="6">
      <formula>A11="WATCH"</formula>
    </cfRule>
    <cfRule type="expression" dxfId="11" priority="7">
      <formula>A11="YELLOW"</formula>
    </cfRule>
    <cfRule type="expression" dxfId="10" priority="8">
      <formula>A11="ATTENTION"</formula>
    </cfRule>
    <cfRule type="expression" dxfId="9" priority="9">
      <formula>A11="RED"</formula>
    </cfRule>
  </conditionalFormatting>
  <conditionalFormatting sqref="C37:C43">
    <cfRule type="expression" dxfId="8" priority="21">
      <formula>C37="Complete"</formula>
    </cfRule>
    <cfRule type="expression" dxfId="7" priority="22">
      <formula>C37="In Progress"</formula>
    </cfRule>
    <cfRule type="expression" dxfId="6" priority="23">
      <formula>C37="Not Started"</formula>
    </cfRule>
    <cfRule type="expression" dxfId="5" priority="28">
      <formula>C37="Complete"</formula>
    </cfRule>
    <cfRule type="expression" dxfId="4" priority="29">
      <formula>C37="In Progress"</formula>
    </cfRule>
    <cfRule type="expression" dxfId="3" priority="30">
      <formula>C37="Not Started"</formula>
    </cfRule>
  </conditionalFormatting>
  <conditionalFormatting sqref="C46:C50">
    <cfRule type="expression" dxfId="2" priority="24">
      <formula>C46="Complete"</formula>
    </cfRule>
    <cfRule type="expression" dxfId="1" priority="25">
      <formula>C46="In Progress"</formula>
    </cfRule>
    <cfRule type="expression" dxfId="0" priority="26">
      <formula>C46="Not Started"</formula>
    </cfRule>
  </conditionalFormatting>
  <conditionalFormatting sqref="H18:H24">
    <cfRule type="dataBar" priority="27">
      <dataBar>
        <cfvo type="min"/>
        <cfvo type="max"/>
        <color rgb="FFA02B93"/>
      </dataBar>
    </cfRule>
    <cfRule type="dataBar" priority="31">
      <dataBar>
        <cfvo type="min"/>
        <cfvo type="max"/>
        <color rgb="FFA02B93"/>
      </dataBar>
    </cfRule>
    <cfRule type="dataBar" priority="32">
      <dataBar>
        <cfvo type="min"/>
        <cfvo type="max"/>
        <color rgb="FFA02B93"/>
      </dataBar>
      <extLst>
        <ext xmlns:x14="http://schemas.microsoft.com/office/spreadsheetml/2009/9/main" uri="{B025F937-C7B1-47D3-B67F-A62EFF666E3E}">
          <x14:id>{5E15F5CE-89B7-3F25-C4BA-3EBE76CAB47A}</x14:id>
        </ext>
      </extLst>
    </cfRule>
  </conditionalFormatting>
  <conditionalFormatting sqref="H28:H34">
    <cfRule type="dataBar" priority="1">
      <dataBar>
        <cfvo type="min"/>
        <cfvo type="max"/>
        <color rgb="FF156082"/>
      </dataBar>
    </cfRule>
    <cfRule type="dataBar" priority="2">
      <dataBar>
        <cfvo type="min"/>
        <cfvo type="max"/>
        <color rgb="FF156082"/>
      </dataBar>
    </cfRule>
    <cfRule type="dataBar" priority="33">
      <dataBar>
        <cfvo type="min"/>
        <cfvo type="max"/>
        <color rgb="FF156082"/>
      </dataBar>
      <extLst>
        <ext xmlns:x14="http://schemas.microsoft.com/office/spreadsheetml/2009/9/main" uri="{B025F937-C7B1-47D3-B67F-A62EFF666E3E}">
          <x14:id>{69A0A81F-23DC-4F4D-81B2-0D4176799B5B}</x14:id>
        </ext>
      </extLst>
    </cfRule>
  </conditionalFormatting>
  <pageMargins left="0.25" right="0.25" top="0.75" bottom="0.75" header="0.3" footer="0.3"/>
  <pageSetup paperSize="3" scale="95"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5E15F5CE-89B7-3F25-C4BA-3EBE76CAB47A}">
            <x14:dataBar>
              <x14:cfvo type="min"/>
              <x14:cfvo type="max"/>
              <x14:negativeFillColor auto="1"/>
              <x14:axisColor auto="1"/>
            </x14:dataBar>
          </x14:cfRule>
          <xm:sqref>H18:H24</xm:sqref>
        </x14:conditionalFormatting>
        <x14:conditionalFormatting xmlns:xm="http://schemas.microsoft.com/office/excel/2006/main">
          <x14:cfRule type="dataBar" id="{69A0A81F-23DC-4F4D-81B2-0D4176799B5B}">
            <x14:dataBar>
              <x14:cfvo type="min"/>
              <x14:cfvo type="max"/>
              <x14:negativeFillColor auto="1"/>
              <x14:axisColor auto="1"/>
            </x14:dataBar>
          </x14:cfRule>
          <xm:sqref>H28:H34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
  <sheetViews>
    <sheetView workbookViewId="0"/>
  </sheetViews>
  <sheetFormatPr defaultRowHeight="14.4"/>
  <cols>
    <col min="1" max="1" width="14" customWidth="1"/>
    <col min="2" max="2" width="9.33203125" customWidth="1"/>
    <col min="3" max="3" width="54.109375" customWidth="1"/>
    <col min="4" max="4" width="62.33203125" customWidth="1"/>
    <col min="5" max="5" width="56.21875" customWidth="1"/>
    <col min="6" max="6" width="64" customWidth="1"/>
    <col min="7" max="7" width="49.77734375" customWidth="1"/>
    <col min="9" max="9" width="67.77734375" customWidth="1"/>
  </cols>
  <sheetData>
    <row r="1" spans="1:9" s="17" customFormat="1" ht="7.95" customHeight="1">
      <c r="A1" s="16" t="s">
        <v>1738</v>
      </c>
      <c r="B1" s="16" t="s">
        <v>1723</v>
      </c>
      <c r="C1" s="16" t="s">
        <v>1727</v>
      </c>
      <c r="D1" s="16" t="s">
        <v>1739</v>
      </c>
      <c r="E1" s="16" t="s">
        <v>1740</v>
      </c>
      <c r="F1" s="16" t="s">
        <v>1741</v>
      </c>
      <c r="G1" s="16" t="s">
        <v>1742</v>
      </c>
      <c r="H1" s="16" t="s">
        <v>15</v>
      </c>
      <c r="I1" s="16" t="s">
        <v>14</v>
      </c>
    </row>
    <row r="2" spans="1:9" ht="44.55" customHeight="1">
      <c r="A2" s="1" t="s">
        <v>1743</v>
      </c>
      <c r="B2" s="9">
        <v>46269</v>
      </c>
      <c r="C2" s="1" t="s">
        <v>1744</v>
      </c>
      <c r="D2" s="1" t="s">
        <v>1745</v>
      </c>
      <c r="E2" s="1" t="s">
        <v>1746</v>
      </c>
      <c r="F2" s="1" t="s">
        <v>1747</v>
      </c>
      <c r="G2" s="1" t="s">
        <v>1748</v>
      </c>
      <c r="H2" s="1" t="s">
        <v>1330</v>
      </c>
      <c r="I2" s="1" t="s">
        <v>1749</v>
      </c>
    </row>
    <row r="3" spans="1:9" ht="44.55" customHeight="1">
      <c r="A3" s="1" t="s">
        <v>1750</v>
      </c>
      <c r="B3" s="9">
        <v>46270</v>
      </c>
      <c r="C3" s="1" t="s">
        <v>1751</v>
      </c>
      <c r="D3" s="1" t="s">
        <v>1752</v>
      </c>
      <c r="E3" s="1" t="s">
        <v>1753</v>
      </c>
      <c r="F3" s="1" t="s">
        <v>1754</v>
      </c>
      <c r="G3" s="1" t="s">
        <v>1755</v>
      </c>
      <c r="H3" s="1" t="s">
        <v>1330</v>
      </c>
      <c r="I3" s="1" t="s">
        <v>1756</v>
      </c>
    </row>
    <row r="4" spans="1:9" ht="44.55" customHeight="1">
      <c r="A4" s="1" t="s">
        <v>1757</v>
      </c>
      <c r="B4" s="9">
        <v>46270</v>
      </c>
      <c r="C4" s="1" t="s">
        <v>1758</v>
      </c>
      <c r="D4" s="1" t="s">
        <v>1759</v>
      </c>
      <c r="E4" s="1" t="s">
        <v>1760</v>
      </c>
      <c r="F4" s="1" t="s">
        <v>1761</v>
      </c>
      <c r="G4" s="1" t="s">
        <v>1762</v>
      </c>
      <c r="H4" s="1" t="s">
        <v>1330</v>
      </c>
      <c r="I4" s="1" t="s">
        <v>1763</v>
      </c>
    </row>
    <row r="5" spans="1:9" ht="44.55" customHeight="1">
      <c r="A5" s="1" t="s">
        <v>1764</v>
      </c>
      <c r="B5" s="9">
        <v>46270</v>
      </c>
      <c r="C5" s="1" t="s">
        <v>1765</v>
      </c>
      <c r="D5" s="1" t="s">
        <v>1766</v>
      </c>
      <c r="E5" s="1" t="s">
        <v>1767</v>
      </c>
      <c r="F5" s="1" t="s">
        <v>1768</v>
      </c>
      <c r="G5" s="1" t="s">
        <v>1769</v>
      </c>
      <c r="H5" s="1" t="s">
        <v>1330</v>
      </c>
      <c r="I5" s="1" t="s">
        <v>1770</v>
      </c>
    </row>
    <row r="6" spans="1:9" ht="44.55" customHeight="1">
      <c r="A6" s="1" t="s">
        <v>1771</v>
      </c>
      <c r="B6" s="9">
        <v>46270</v>
      </c>
      <c r="C6" s="1" t="s">
        <v>1772</v>
      </c>
      <c r="D6" s="1" t="s">
        <v>1773</v>
      </c>
      <c r="E6" s="1" t="s">
        <v>1774</v>
      </c>
      <c r="F6" s="1" t="s">
        <v>1775</v>
      </c>
      <c r="G6" s="1" t="s">
        <v>1776</v>
      </c>
      <c r="H6" s="1" t="s">
        <v>1330</v>
      </c>
      <c r="I6" s="1" t="s">
        <v>1777</v>
      </c>
    </row>
    <row r="7" spans="1:9" ht="129.6">
      <c r="A7" s="1" t="s">
        <v>1778</v>
      </c>
      <c r="B7" s="9">
        <v>46271</v>
      </c>
      <c r="C7" s="1" t="s">
        <v>1779</v>
      </c>
      <c r="D7" s="1" t="s">
        <v>1780</v>
      </c>
      <c r="E7" s="1" t="s">
        <v>1781</v>
      </c>
      <c r="F7" s="1" t="s">
        <v>1782</v>
      </c>
      <c r="G7" s="1" t="s">
        <v>1783</v>
      </c>
      <c r="H7" s="1" t="s">
        <v>1330</v>
      </c>
      <c r="I7" s="1" t="s">
        <v>1784</v>
      </c>
    </row>
    <row r="8" spans="1:9" s="30" customFormat="1" ht="201.6">
      <c r="A8" s="31" t="s">
        <v>1785</v>
      </c>
      <c r="B8" s="32">
        <v>46273</v>
      </c>
      <c r="C8" s="31" t="s">
        <v>1786</v>
      </c>
      <c r="D8" s="31" t="s">
        <v>1787</v>
      </c>
      <c r="E8" s="31" t="s">
        <v>1788</v>
      </c>
      <c r="F8" s="31" t="s">
        <v>1789</v>
      </c>
      <c r="G8" s="31" t="s">
        <v>1790</v>
      </c>
      <c r="H8" s="31" t="s">
        <v>1330</v>
      </c>
      <c r="I8" s="31" t="s">
        <v>1791</v>
      </c>
    </row>
    <row r="9" spans="1:9" ht="86.4">
      <c r="A9" s="31" t="s">
        <v>1792</v>
      </c>
      <c r="B9" s="9">
        <v>46275</v>
      </c>
      <c r="C9" s="1" t="s">
        <v>2552</v>
      </c>
      <c r="D9" s="1" t="s">
        <v>2553</v>
      </c>
      <c r="E9" s="1" t="s">
        <v>2554</v>
      </c>
      <c r="F9" s="1" t="s">
        <v>2555</v>
      </c>
      <c r="G9" s="1" t="s">
        <v>1793</v>
      </c>
      <c r="H9" s="31" t="s">
        <v>1330</v>
      </c>
      <c r="I9" s="1" t="s">
        <v>2556</v>
      </c>
    </row>
    <row r="10" spans="1:9" ht="72" customHeight="1">
      <c r="A10" s="69" t="s">
        <v>2557</v>
      </c>
      <c r="B10" s="70">
        <v>46277</v>
      </c>
      <c r="C10" s="71" t="s">
        <v>2558</v>
      </c>
      <c r="D10" s="71" t="s">
        <v>2559</v>
      </c>
      <c r="E10" s="71" t="s">
        <v>2560</v>
      </c>
      <c r="F10" s="71" t="s">
        <v>2561</v>
      </c>
      <c r="G10" s="71" t="s">
        <v>2562</v>
      </c>
      <c r="H10" s="69" t="s">
        <v>1330</v>
      </c>
      <c r="I10" s="71" t="s">
        <v>2563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2"/>
  <sheetViews>
    <sheetView workbookViewId="0"/>
  </sheetViews>
  <sheetFormatPr defaultRowHeight="14.4"/>
  <cols>
    <col min="3" max="3" width="70.6640625" customWidth="1"/>
    <col min="4" max="4" width="14.5546875" customWidth="1"/>
    <col min="5" max="5" width="10.88671875" customWidth="1"/>
    <col min="8" max="8" width="17.109375" customWidth="1"/>
    <col min="9" max="9" width="18.109375" customWidth="1"/>
    <col min="10" max="10" width="72.109375" customWidth="1"/>
    <col min="11" max="11" width="37.88671875" customWidth="1"/>
    <col min="12" max="12" width="11.6640625" customWidth="1"/>
    <col min="13" max="13" width="29.77734375" customWidth="1"/>
    <col min="14" max="14" width="53.33203125" customWidth="1"/>
  </cols>
  <sheetData>
    <row r="1" spans="1:14" s="4" customFormat="1" ht="8.25" customHeight="1">
      <c r="A1" s="3" t="s">
        <v>1320</v>
      </c>
      <c r="B1" s="3" t="s">
        <v>1794</v>
      </c>
      <c r="C1" s="3" t="s">
        <v>1795</v>
      </c>
      <c r="D1" s="3" t="s">
        <v>1796</v>
      </c>
      <c r="E1" s="3" t="s">
        <v>1797</v>
      </c>
      <c r="F1" s="3" t="s">
        <v>1726</v>
      </c>
      <c r="G1" s="3" t="s">
        <v>1322</v>
      </c>
      <c r="H1" s="3" t="s">
        <v>1798</v>
      </c>
      <c r="I1" s="3" t="s">
        <v>1799</v>
      </c>
      <c r="J1" s="3" t="s">
        <v>1800</v>
      </c>
      <c r="K1" s="3" t="s">
        <v>1801</v>
      </c>
      <c r="L1" s="3" t="s">
        <v>15</v>
      </c>
      <c r="M1" s="3" t="s">
        <v>1802</v>
      </c>
      <c r="N1" s="3" t="s">
        <v>14</v>
      </c>
    </row>
    <row r="2" spans="1:14" ht="27" customHeight="1">
      <c r="A2" s="1" t="s">
        <v>1803</v>
      </c>
      <c r="B2" s="1" t="s">
        <v>1804</v>
      </c>
      <c r="C2" s="1" t="s">
        <v>1805</v>
      </c>
      <c r="D2" s="1" t="s">
        <v>1806</v>
      </c>
      <c r="E2" s="1" t="s">
        <v>25</v>
      </c>
      <c r="F2" s="1" t="s">
        <v>25</v>
      </c>
      <c r="G2" s="1" t="s">
        <v>25</v>
      </c>
      <c r="H2" s="1" t="s">
        <v>1807</v>
      </c>
      <c r="I2" s="1" t="s">
        <v>1808</v>
      </c>
      <c r="J2" s="1" t="s">
        <v>1809</v>
      </c>
      <c r="K2" s="1" t="s">
        <v>1810</v>
      </c>
      <c r="L2" s="1" t="s">
        <v>1811</v>
      </c>
      <c r="M2" s="1" t="s">
        <v>1812</v>
      </c>
      <c r="N2" s="1" t="s">
        <v>1813</v>
      </c>
    </row>
    <row r="3" spans="1:14" ht="27" customHeight="1">
      <c r="A3" s="1" t="s">
        <v>1814</v>
      </c>
      <c r="B3" s="1" t="s">
        <v>1804</v>
      </c>
      <c r="C3" s="1" t="s">
        <v>1815</v>
      </c>
      <c r="D3" s="1" t="s">
        <v>1816</v>
      </c>
      <c r="E3" s="1" t="s">
        <v>25</v>
      </c>
      <c r="F3" s="1" t="s">
        <v>25</v>
      </c>
      <c r="G3" s="1" t="s">
        <v>25</v>
      </c>
      <c r="H3" s="1" t="s">
        <v>1807</v>
      </c>
      <c r="I3" s="1" t="s">
        <v>1808</v>
      </c>
      <c r="J3" s="1" t="s">
        <v>1817</v>
      </c>
      <c r="K3" s="1" t="s">
        <v>1818</v>
      </c>
      <c r="L3" s="1" t="s">
        <v>1811</v>
      </c>
      <c r="M3" s="1" t="s">
        <v>1819</v>
      </c>
      <c r="N3" s="1" t="s">
        <v>2564</v>
      </c>
    </row>
    <row r="4" spans="1:14" ht="27" customHeight="1">
      <c r="A4" s="1" t="s">
        <v>1820</v>
      </c>
      <c r="B4" s="1" t="s">
        <v>1804</v>
      </c>
      <c r="C4" s="1" t="s">
        <v>1821</v>
      </c>
      <c r="D4" s="1" t="s">
        <v>1822</v>
      </c>
      <c r="E4" s="1" t="s">
        <v>67</v>
      </c>
      <c r="F4" s="1" t="s">
        <v>25</v>
      </c>
      <c r="G4" s="1" t="s">
        <v>25</v>
      </c>
      <c r="H4" s="1" t="s">
        <v>1807</v>
      </c>
      <c r="I4" s="1" t="s">
        <v>1808</v>
      </c>
      <c r="J4" s="1" t="s">
        <v>1823</v>
      </c>
      <c r="K4" s="1" t="s">
        <v>1824</v>
      </c>
      <c r="L4" s="1" t="s">
        <v>1825</v>
      </c>
      <c r="M4" s="1" t="s">
        <v>1826</v>
      </c>
      <c r="N4" s="1" t="s">
        <v>1827</v>
      </c>
    </row>
    <row r="5" spans="1:14" ht="27" customHeight="1">
      <c r="A5" s="1" t="s">
        <v>1828</v>
      </c>
      <c r="B5" s="1" t="s">
        <v>1804</v>
      </c>
      <c r="C5" s="1" t="s">
        <v>1829</v>
      </c>
      <c r="D5" s="1" t="s">
        <v>1830</v>
      </c>
      <c r="E5" s="1" t="s">
        <v>67</v>
      </c>
      <c r="F5" s="1" t="s">
        <v>25</v>
      </c>
      <c r="G5" s="1" t="s">
        <v>25</v>
      </c>
      <c r="H5" s="1" t="s">
        <v>1807</v>
      </c>
      <c r="I5" s="1" t="s">
        <v>1808</v>
      </c>
      <c r="J5" s="1" t="s">
        <v>1831</v>
      </c>
      <c r="K5" s="1" t="s">
        <v>1832</v>
      </c>
      <c r="L5" s="1" t="s">
        <v>1833</v>
      </c>
      <c r="M5" s="1" t="s">
        <v>1834</v>
      </c>
      <c r="N5" s="1" t="s">
        <v>1835</v>
      </c>
    </row>
    <row r="6" spans="1:14" ht="27" customHeight="1">
      <c r="A6" s="1" t="s">
        <v>1836</v>
      </c>
      <c r="B6" s="1" t="s">
        <v>1804</v>
      </c>
      <c r="C6" s="1" t="s">
        <v>1837</v>
      </c>
      <c r="D6" s="1" t="s">
        <v>1838</v>
      </c>
      <c r="E6" s="1" t="s">
        <v>67</v>
      </c>
      <c r="F6" s="1" t="s">
        <v>25</v>
      </c>
      <c r="G6" s="1" t="s">
        <v>25</v>
      </c>
      <c r="H6" s="1" t="s">
        <v>1807</v>
      </c>
      <c r="I6" s="1" t="s">
        <v>1839</v>
      </c>
      <c r="J6" s="1" t="s">
        <v>1840</v>
      </c>
      <c r="K6" s="1" t="s">
        <v>1841</v>
      </c>
      <c r="L6" s="1" t="s">
        <v>1811</v>
      </c>
      <c r="M6" s="1" t="s">
        <v>1842</v>
      </c>
      <c r="N6" s="1" t="s">
        <v>1843</v>
      </c>
    </row>
    <row r="7" spans="1:14" ht="27" customHeight="1">
      <c r="A7" s="1" t="s">
        <v>1844</v>
      </c>
      <c r="B7" s="1" t="s">
        <v>1804</v>
      </c>
      <c r="C7" s="1" t="s">
        <v>1845</v>
      </c>
      <c r="D7" s="1" t="s">
        <v>1822</v>
      </c>
      <c r="E7" s="1" t="s">
        <v>67</v>
      </c>
      <c r="F7" s="1" t="s">
        <v>67</v>
      </c>
      <c r="G7" s="1" t="s">
        <v>67</v>
      </c>
      <c r="H7" s="1" t="s">
        <v>1807</v>
      </c>
      <c r="I7" s="1" t="s">
        <v>1808</v>
      </c>
      <c r="J7" s="1" t="s">
        <v>1846</v>
      </c>
      <c r="K7" s="1" t="s">
        <v>1847</v>
      </c>
      <c r="L7" s="1" t="s">
        <v>1811</v>
      </c>
      <c r="M7" s="1" t="s">
        <v>1848</v>
      </c>
      <c r="N7" s="1" t="s">
        <v>2565</v>
      </c>
    </row>
    <row r="8" spans="1:14" s="40" customFormat="1" ht="27" customHeight="1">
      <c r="A8" s="38" t="s">
        <v>1849</v>
      </c>
      <c r="B8" s="38" t="s">
        <v>1804</v>
      </c>
      <c r="C8" s="38" t="s">
        <v>1850</v>
      </c>
      <c r="D8" s="38" t="s">
        <v>1851</v>
      </c>
      <c r="E8" s="38" t="s">
        <v>67</v>
      </c>
      <c r="F8" s="38" t="s">
        <v>25</v>
      </c>
      <c r="G8" s="38" t="s">
        <v>25</v>
      </c>
      <c r="H8" s="38" t="s">
        <v>1807</v>
      </c>
      <c r="I8" s="38" t="s">
        <v>1808</v>
      </c>
      <c r="J8" s="38" t="s">
        <v>1852</v>
      </c>
      <c r="K8" s="38" t="s">
        <v>1853</v>
      </c>
      <c r="L8" s="37" t="s">
        <v>1825</v>
      </c>
      <c r="M8" s="38" t="s">
        <v>1854</v>
      </c>
      <c r="N8" s="38" t="s">
        <v>1855</v>
      </c>
    </row>
    <row r="9" spans="1:14" ht="27" customHeight="1">
      <c r="A9" s="1" t="s">
        <v>1856</v>
      </c>
      <c r="B9" s="1" t="s">
        <v>1804</v>
      </c>
      <c r="C9" s="1" t="s">
        <v>1857</v>
      </c>
      <c r="D9" s="1" t="s">
        <v>1858</v>
      </c>
      <c r="E9" s="1" t="s">
        <v>67</v>
      </c>
      <c r="F9" s="1" t="s">
        <v>67</v>
      </c>
      <c r="G9" s="1" t="s">
        <v>67</v>
      </c>
      <c r="H9" s="1" t="s">
        <v>1807</v>
      </c>
      <c r="I9" s="1" t="s">
        <v>1808</v>
      </c>
      <c r="J9" s="1" t="s">
        <v>1859</v>
      </c>
      <c r="K9" s="1" t="s">
        <v>1860</v>
      </c>
      <c r="L9" s="1" t="s">
        <v>1811</v>
      </c>
      <c r="M9" s="1" t="s">
        <v>1861</v>
      </c>
      <c r="N9" s="1" t="s">
        <v>1862</v>
      </c>
    </row>
    <row r="10" spans="1:14" ht="27" customHeight="1">
      <c r="A10" s="1" t="s">
        <v>1863</v>
      </c>
      <c r="B10" s="1" t="s">
        <v>1804</v>
      </c>
      <c r="C10" s="1" t="s">
        <v>1864</v>
      </c>
      <c r="D10" s="1" t="s">
        <v>1865</v>
      </c>
      <c r="E10" s="1" t="s">
        <v>67</v>
      </c>
      <c r="F10" s="1" t="s">
        <v>67</v>
      </c>
      <c r="G10" s="1" t="s">
        <v>67</v>
      </c>
      <c r="H10" s="1" t="s">
        <v>1807</v>
      </c>
      <c r="I10" s="1" t="s">
        <v>1808</v>
      </c>
      <c r="J10" s="1" t="s">
        <v>1866</v>
      </c>
      <c r="K10" s="1" t="s">
        <v>1867</v>
      </c>
      <c r="L10" s="1" t="s">
        <v>1811</v>
      </c>
      <c r="M10" s="1" t="s">
        <v>1868</v>
      </c>
      <c r="N10" s="1" t="s">
        <v>1869</v>
      </c>
    </row>
    <row r="11" spans="1:14" ht="27" customHeight="1">
      <c r="A11" s="1" t="s">
        <v>1870</v>
      </c>
      <c r="B11" s="1" t="s">
        <v>1804</v>
      </c>
      <c r="C11" s="1" t="s">
        <v>1871</v>
      </c>
      <c r="D11" s="1" t="s">
        <v>1872</v>
      </c>
      <c r="E11" s="1" t="s">
        <v>67</v>
      </c>
      <c r="F11" s="1" t="s">
        <v>25</v>
      </c>
      <c r="G11" s="1" t="s">
        <v>25</v>
      </c>
      <c r="H11" s="1" t="s">
        <v>1807</v>
      </c>
      <c r="I11" s="1" t="s">
        <v>1808</v>
      </c>
      <c r="J11" s="1" t="s">
        <v>1873</v>
      </c>
      <c r="K11" s="1" t="s">
        <v>1874</v>
      </c>
      <c r="L11" s="1" t="s">
        <v>1825</v>
      </c>
      <c r="M11" s="1" t="s">
        <v>1875</v>
      </c>
      <c r="N11" s="1" t="s">
        <v>1876</v>
      </c>
    </row>
    <row r="12" spans="1:14" ht="72">
      <c r="A12" s="1" t="s">
        <v>1877</v>
      </c>
      <c r="B12" s="1" t="s">
        <v>1804</v>
      </c>
      <c r="C12" s="1" t="s">
        <v>1878</v>
      </c>
      <c r="D12" s="1" t="s">
        <v>1879</v>
      </c>
      <c r="E12" s="1" t="s">
        <v>67</v>
      </c>
      <c r="F12" s="1" t="s">
        <v>25</v>
      </c>
      <c r="G12" s="1" t="s">
        <v>25</v>
      </c>
      <c r="H12" s="1" t="s">
        <v>1807</v>
      </c>
      <c r="I12" s="1" t="s">
        <v>1808</v>
      </c>
      <c r="J12" s="1" t="s">
        <v>1880</v>
      </c>
      <c r="K12" s="1" t="s">
        <v>1881</v>
      </c>
      <c r="L12" s="1" t="s">
        <v>1811</v>
      </c>
      <c r="M12" s="1" t="s">
        <v>1882</v>
      </c>
      <c r="N12" s="1" t="s">
        <v>1883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3"/>
  <sheetViews>
    <sheetView workbookViewId="0"/>
  </sheetViews>
  <sheetFormatPr defaultRowHeight="14.4"/>
  <cols>
    <col min="3" max="3" width="70.6640625" customWidth="1"/>
    <col min="4" max="4" width="14.5546875" customWidth="1"/>
    <col min="5" max="5" width="10.88671875" customWidth="1"/>
    <col min="8" max="8" width="17.109375" customWidth="1"/>
    <col min="9" max="9" width="18.109375" customWidth="1"/>
    <col min="10" max="10" width="72.109375" customWidth="1"/>
    <col min="11" max="11" width="37.88671875" customWidth="1"/>
    <col min="12" max="12" width="13.33203125" customWidth="1"/>
    <col min="13" max="13" width="29.77734375" customWidth="1"/>
    <col min="14" max="14" width="53.33203125" customWidth="1"/>
  </cols>
  <sheetData>
    <row r="1" spans="1:14" s="4" customFormat="1" ht="8.25" customHeight="1">
      <c r="A1" s="3" t="s">
        <v>1320</v>
      </c>
      <c r="B1" s="3" t="s">
        <v>1794</v>
      </c>
      <c r="C1" s="3" t="s">
        <v>1795</v>
      </c>
      <c r="D1" s="3" t="s">
        <v>1796</v>
      </c>
      <c r="E1" s="3" t="s">
        <v>1797</v>
      </c>
      <c r="F1" s="3" t="s">
        <v>1726</v>
      </c>
      <c r="G1" s="3" t="s">
        <v>1322</v>
      </c>
      <c r="H1" s="3" t="s">
        <v>1798</v>
      </c>
      <c r="I1" s="3" t="s">
        <v>1799</v>
      </c>
      <c r="J1" s="3" t="s">
        <v>1800</v>
      </c>
      <c r="K1" s="3" t="s">
        <v>1801</v>
      </c>
      <c r="L1" s="3" t="s">
        <v>15</v>
      </c>
      <c r="M1" s="3" t="s">
        <v>1802</v>
      </c>
      <c r="N1" s="3" t="s">
        <v>14</v>
      </c>
    </row>
    <row r="2" spans="1:14" ht="27" customHeight="1">
      <c r="A2" s="1" t="s">
        <v>1884</v>
      </c>
      <c r="B2" s="1" t="s">
        <v>1885</v>
      </c>
      <c r="C2" s="1" t="s">
        <v>1886</v>
      </c>
      <c r="D2" s="1" t="s">
        <v>1887</v>
      </c>
      <c r="E2" s="1" t="s">
        <v>22</v>
      </c>
      <c r="F2" s="1" t="s">
        <v>25</v>
      </c>
      <c r="G2" s="1" t="s">
        <v>25</v>
      </c>
      <c r="H2" s="1" t="s">
        <v>1807</v>
      </c>
      <c r="I2" s="1" t="s">
        <v>1888</v>
      </c>
      <c r="J2" s="1" t="s">
        <v>1889</v>
      </c>
      <c r="K2" s="1" t="s">
        <v>1890</v>
      </c>
      <c r="L2" s="1" t="s">
        <v>1811</v>
      </c>
      <c r="M2" s="1" t="s">
        <v>1891</v>
      </c>
      <c r="N2" s="1" t="s">
        <v>1892</v>
      </c>
    </row>
    <row r="3" spans="1:14" ht="27" customHeight="1">
      <c r="A3" s="1" t="s">
        <v>1893</v>
      </c>
      <c r="B3" s="1" t="s">
        <v>1885</v>
      </c>
      <c r="C3" s="1" t="s">
        <v>1894</v>
      </c>
      <c r="D3" s="1" t="s">
        <v>1895</v>
      </c>
      <c r="E3" s="1" t="s">
        <v>22</v>
      </c>
      <c r="F3" s="1" t="s">
        <v>25</v>
      </c>
      <c r="G3" s="1" t="s">
        <v>25</v>
      </c>
      <c r="H3" s="1" t="s">
        <v>1807</v>
      </c>
      <c r="I3" s="1" t="s">
        <v>1888</v>
      </c>
      <c r="J3" s="1" t="s">
        <v>1896</v>
      </c>
      <c r="K3" s="1" t="s">
        <v>1897</v>
      </c>
      <c r="L3" s="1" t="s">
        <v>1898</v>
      </c>
      <c r="M3" s="1" t="s">
        <v>1899</v>
      </c>
      <c r="N3" s="1" t="s">
        <v>1900</v>
      </c>
    </row>
    <row r="4" spans="1:14" ht="27" customHeight="1">
      <c r="A4" s="1" t="s">
        <v>1901</v>
      </c>
      <c r="B4" s="1" t="s">
        <v>1885</v>
      </c>
      <c r="C4" s="1" t="s">
        <v>1902</v>
      </c>
      <c r="D4" s="1" t="s">
        <v>1903</v>
      </c>
      <c r="E4" s="1" t="s">
        <v>22</v>
      </c>
      <c r="F4" s="1" t="s">
        <v>25</v>
      </c>
      <c r="G4" s="1" t="s">
        <v>25</v>
      </c>
      <c r="H4" s="1" t="s">
        <v>1807</v>
      </c>
      <c r="I4" s="1" t="s">
        <v>1904</v>
      </c>
      <c r="J4" s="1" t="s">
        <v>1905</v>
      </c>
      <c r="K4" s="1" t="s">
        <v>1906</v>
      </c>
      <c r="L4" s="1" t="s">
        <v>1898</v>
      </c>
      <c r="M4" s="1" t="s">
        <v>1907</v>
      </c>
      <c r="N4" s="1" t="s">
        <v>2566</v>
      </c>
    </row>
    <row r="5" spans="1:14" s="40" customFormat="1" ht="27" customHeight="1">
      <c r="A5" s="38" t="s">
        <v>1908</v>
      </c>
      <c r="B5" s="38" t="s">
        <v>1885</v>
      </c>
      <c r="C5" s="38" t="s">
        <v>1909</v>
      </c>
      <c r="D5" s="38" t="s">
        <v>1910</v>
      </c>
      <c r="E5" s="38" t="s">
        <v>22</v>
      </c>
      <c r="F5" s="38" t="s">
        <v>25</v>
      </c>
      <c r="G5" s="38" t="s">
        <v>25</v>
      </c>
      <c r="H5" s="38" t="s">
        <v>1807</v>
      </c>
      <c r="I5" s="38" t="s">
        <v>1904</v>
      </c>
      <c r="J5" s="38" t="s">
        <v>1911</v>
      </c>
      <c r="K5" s="38" t="s">
        <v>1912</v>
      </c>
      <c r="L5" s="37" t="s">
        <v>1898</v>
      </c>
      <c r="M5" s="38" t="s">
        <v>1854</v>
      </c>
      <c r="N5" s="37" t="s">
        <v>1913</v>
      </c>
    </row>
    <row r="6" spans="1:14" ht="27" customHeight="1">
      <c r="A6" s="1" t="s">
        <v>1914</v>
      </c>
      <c r="B6" s="1" t="s">
        <v>1885</v>
      </c>
      <c r="C6" s="1" t="s">
        <v>1915</v>
      </c>
      <c r="D6" s="1" t="s">
        <v>1916</v>
      </c>
      <c r="E6" s="1" t="s">
        <v>22</v>
      </c>
      <c r="F6" s="1" t="s">
        <v>25</v>
      </c>
      <c r="G6" s="1" t="s">
        <v>25</v>
      </c>
      <c r="H6" s="1" t="s">
        <v>1807</v>
      </c>
      <c r="I6" s="1" t="s">
        <v>1888</v>
      </c>
      <c r="J6" s="1" t="s">
        <v>1917</v>
      </c>
      <c r="K6" s="1" t="s">
        <v>1918</v>
      </c>
      <c r="L6" s="1" t="s">
        <v>1811</v>
      </c>
      <c r="M6" s="1" t="s">
        <v>1842</v>
      </c>
      <c r="N6" s="1" t="s">
        <v>1919</v>
      </c>
    </row>
    <row r="7" spans="1:14" ht="27" customHeight="1">
      <c r="A7" s="1" t="s">
        <v>1920</v>
      </c>
      <c r="B7" s="1" t="s">
        <v>1885</v>
      </c>
      <c r="C7" s="1" t="s">
        <v>1921</v>
      </c>
      <c r="D7" s="1" t="s">
        <v>1922</v>
      </c>
      <c r="E7" s="1" t="s">
        <v>22</v>
      </c>
      <c r="F7" s="1" t="s">
        <v>67</v>
      </c>
      <c r="G7" s="1" t="s">
        <v>67</v>
      </c>
      <c r="H7" s="1" t="s">
        <v>1807</v>
      </c>
      <c r="I7" s="1" t="s">
        <v>1923</v>
      </c>
      <c r="J7" s="1" t="s">
        <v>1924</v>
      </c>
      <c r="K7" s="1" t="s">
        <v>1925</v>
      </c>
      <c r="L7" s="1" t="s">
        <v>1811</v>
      </c>
      <c r="M7" s="1" t="s">
        <v>1926</v>
      </c>
      <c r="N7" s="1" t="s">
        <v>1927</v>
      </c>
    </row>
    <row r="8" spans="1:14" s="40" customFormat="1" ht="27" customHeight="1">
      <c r="A8" s="38" t="s">
        <v>1928</v>
      </c>
      <c r="B8" s="38" t="s">
        <v>1885</v>
      </c>
      <c r="C8" s="38" t="s">
        <v>1929</v>
      </c>
      <c r="D8" s="38" t="s">
        <v>1930</v>
      </c>
      <c r="E8" s="38" t="s">
        <v>22</v>
      </c>
      <c r="F8" s="38" t="s">
        <v>25</v>
      </c>
      <c r="G8" s="38" t="s">
        <v>25</v>
      </c>
      <c r="H8" s="38" t="s">
        <v>1807</v>
      </c>
      <c r="I8" s="38" t="s">
        <v>1904</v>
      </c>
      <c r="J8" s="38" t="s">
        <v>1931</v>
      </c>
      <c r="K8" s="38" t="s">
        <v>1932</v>
      </c>
      <c r="L8" s="37" t="s">
        <v>1898</v>
      </c>
      <c r="M8" s="38" t="s">
        <v>1932</v>
      </c>
      <c r="N8" s="38" t="s">
        <v>1933</v>
      </c>
    </row>
    <row r="9" spans="1:14" ht="27" customHeight="1">
      <c r="A9" s="1" t="s">
        <v>1934</v>
      </c>
      <c r="B9" s="1" t="s">
        <v>1885</v>
      </c>
      <c r="C9" s="1" t="s">
        <v>1935</v>
      </c>
      <c r="D9" s="1" t="s">
        <v>1936</v>
      </c>
      <c r="E9" s="1" t="s">
        <v>22</v>
      </c>
      <c r="F9" s="1" t="s">
        <v>25</v>
      </c>
      <c r="G9" s="1" t="s">
        <v>25</v>
      </c>
      <c r="H9" s="1" t="s">
        <v>1807</v>
      </c>
      <c r="I9" s="1" t="s">
        <v>1904</v>
      </c>
      <c r="J9" s="1" t="s">
        <v>1937</v>
      </c>
      <c r="K9" s="1" t="s">
        <v>1938</v>
      </c>
      <c r="L9" s="1" t="s">
        <v>1939</v>
      </c>
      <c r="M9" s="1" t="s">
        <v>1940</v>
      </c>
      <c r="N9" s="1" t="s">
        <v>1941</v>
      </c>
    </row>
    <row r="10" spans="1:14" ht="27" customHeight="1">
      <c r="A10" s="1" t="s">
        <v>1942</v>
      </c>
      <c r="B10" s="1" t="s">
        <v>1885</v>
      </c>
      <c r="C10" s="1" t="s">
        <v>1943</v>
      </c>
      <c r="D10" s="1" t="s">
        <v>1944</v>
      </c>
      <c r="E10" s="1" t="s">
        <v>22</v>
      </c>
      <c r="F10" s="1" t="s">
        <v>67</v>
      </c>
      <c r="G10" s="1" t="s">
        <v>67</v>
      </c>
      <c r="H10" s="1" t="s">
        <v>1807</v>
      </c>
      <c r="I10" s="1" t="s">
        <v>1945</v>
      </c>
      <c r="J10" s="1" t="s">
        <v>1946</v>
      </c>
      <c r="K10" s="1" t="s">
        <v>1947</v>
      </c>
      <c r="L10" s="1" t="s">
        <v>1811</v>
      </c>
      <c r="M10" s="1" t="s">
        <v>1948</v>
      </c>
      <c r="N10" s="1" t="s">
        <v>1949</v>
      </c>
    </row>
    <row r="11" spans="1:14" ht="27" customHeight="1">
      <c r="A11" s="1" t="s">
        <v>1950</v>
      </c>
      <c r="B11" s="1" t="s">
        <v>1885</v>
      </c>
      <c r="C11" s="1" t="s">
        <v>1951</v>
      </c>
      <c r="D11" s="1" t="s">
        <v>1952</v>
      </c>
      <c r="E11" s="1" t="s">
        <v>22</v>
      </c>
      <c r="F11" s="1" t="s">
        <v>67</v>
      </c>
      <c r="G11" s="1" t="s">
        <v>67</v>
      </c>
      <c r="H11" s="1" t="s">
        <v>1807</v>
      </c>
      <c r="I11" s="1" t="s">
        <v>1904</v>
      </c>
      <c r="J11" s="1" t="s">
        <v>1953</v>
      </c>
      <c r="K11" s="1" t="s">
        <v>1954</v>
      </c>
      <c r="L11" s="1" t="s">
        <v>1898</v>
      </c>
      <c r="M11" s="1" t="s">
        <v>1955</v>
      </c>
      <c r="N11" s="1" t="s">
        <v>2567</v>
      </c>
    </row>
    <row r="12" spans="1:14" s="61" customFormat="1" ht="57.6">
      <c r="A12" s="60" t="s">
        <v>1956</v>
      </c>
      <c r="B12" s="60" t="s">
        <v>1885</v>
      </c>
      <c r="C12" s="60" t="s">
        <v>1957</v>
      </c>
      <c r="D12" s="60" t="s">
        <v>1958</v>
      </c>
      <c r="E12" s="60" t="s">
        <v>22</v>
      </c>
      <c r="F12" s="60" t="s">
        <v>67</v>
      </c>
      <c r="G12" s="60" t="s">
        <v>67</v>
      </c>
      <c r="H12" s="60" t="s">
        <v>1807</v>
      </c>
      <c r="I12" s="60" t="s">
        <v>1888</v>
      </c>
      <c r="J12" s="60" t="s">
        <v>1959</v>
      </c>
      <c r="K12" s="60" t="s">
        <v>1960</v>
      </c>
      <c r="L12" s="60" t="s">
        <v>1898</v>
      </c>
      <c r="M12" s="60" t="s">
        <v>1961</v>
      </c>
      <c r="N12" s="60" t="s">
        <v>1962</v>
      </c>
    </row>
    <row r="13" spans="1:14" ht="57.6">
      <c r="A13" s="1" t="s">
        <v>1963</v>
      </c>
      <c r="B13" s="1" t="s">
        <v>1885</v>
      </c>
      <c r="C13" s="1" t="s">
        <v>1964</v>
      </c>
      <c r="D13" s="1" t="s">
        <v>1965</v>
      </c>
      <c r="E13" s="1" t="s">
        <v>22</v>
      </c>
      <c r="F13" s="1" t="s">
        <v>25</v>
      </c>
      <c r="G13" s="1" t="s">
        <v>25</v>
      </c>
      <c r="H13" s="1" t="s">
        <v>1807</v>
      </c>
      <c r="I13" s="1" t="s">
        <v>1904</v>
      </c>
      <c r="J13" s="1" t="s">
        <v>1966</v>
      </c>
      <c r="K13" s="1" t="s">
        <v>1967</v>
      </c>
      <c r="L13" s="1" t="s">
        <v>1811</v>
      </c>
      <c r="M13" s="1" t="s">
        <v>1968</v>
      </c>
      <c r="N13" s="1" t="s">
        <v>2568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
  <sheetViews>
    <sheetView workbookViewId="0"/>
  </sheetViews>
  <sheetFormatPr defaultRowHeight="14.4"/>
  <cols>
    <col min="3" max="3" width="70.6640625" customWidth="1"/>
    <col min="4" max="4" width="14.5546875" customWidth="1"/>
    <col min="5" max="5" width="10.88671875" customWidth="1"/>
    <col min="8" max="8" width="17.109375" customWidth="1"/>
    <col min="9" max="9" width="18.109375" customWidth="1"/>
    <col min="10" max="10" width="72.109375" customWidth="1"/>
    <col min="11" max="11" width="37.88671875" customWidth="1"/>
    <col min="13" max="13" width="29.77734375" customWidth="1"/>
    <col min="14" max="14" width="53.33203125" customWidth="1"/>
  </cols>
  <sheetData>
    <row r="1" spans="1:14" s="4" customFormat="1" ht="8.25" customHeight="1">
      <c r="A1" s="3" t="s">
        <v>1320</v>
      </c>
      <c r="B1" s="3" t="s">
        <v>1794</v>
      </c>
      <c r="C1" s="3" t="s">
        <v>1795</v>
      </c>
      <c r="D1" s="3" t="s">
        <v>1796</v>
      </c>
      <c r="E1" s="3" t="s">
        <v>1797</v>
      </c>
      <c r="F1" s="3" t="s">
        <v>1726</v>
      </c>
      <c r="G1" s="3" t="s">
        <v>1322</v>
      </c>
      <c r="H1" s="3" t="s">
        <v>1798</v>
      </c>
      <c r="I1" s="3" t="s">
        <v>1799</v>
      </c>
      <c r="J1" s="3" t="s">
        <v>1800</v>
      </c>
      <c r="K1" s="3" t="s">
        <v>1801</v>
      </c>
      <c r="L1" s="3" t="s">
        <v>15</v>
      </c>
      <c r="M1" s="3" t="s">
        <v>1802</v>
      </c>
      <c r="N1" s="3" t="s">
        <v>14</v>
      </c>
    </row>
    <row r="2" spans="1:14" s="40" customFormat="1" ht="27" customHeight="1">
      <c r="A2" s="38" t="s">
        <v>1969</v>
      </c>
      <c r="B2" s="38" t="s">
        <v>1970</v>
      </c>
      <c r="C2" s="38" t="s">
        <v>1971</v>
      </c>
      <c r="D2" s="38" t="s">
        <v>1972</v>
      </c>
      <c r="E2" s="38" t="s">
        <v>22</v>
      </c>
      <c r="F2" s="38" t="s">
        <v>25</v>
      </c>
      <c r="G2" s="38" t="s">
        <v>25</v>
      </c>
      <c r="H2" s="38" t="s">
        <v>1807</v>
      </c>
      <c r="I2" s="38" t="s">
        <v>1973</v>
      </c>
      <c r="J2" s="38" t="s">
        <v>1974</v>
      </c>
      <c r="K2" s="38" t="s">
        <v>1975</v>
      </c>
      <c r="L2" s="38" t="s">
        <v>1976</v>
      </c>
      <c r="M2" s="38" t="s">
        <v>1932</v>
      </c>
      <c r="N2" s="38" t="s">
        <v>2569</v>
      </c>
    </row>
    <row r="3" spans="1:14" s="40" customFormat="1" ht="72">
      <c r="A3" s="38" t="s">
        <v>1977</v>
      </c>
      <c r="B3" s="38" t="s">
        <v>1970</v>
      </c>
      <c r="C3" s="38" t="s">
        <v>1978</v>
      </c>
      <c r="D3" s="38" t="s">
        <v>1979</v>
      </c>
      <c r="E3" s="38" t="s">
        <v>22</v>
      </c>
      <c r="F3" s="38" t="s">
        <v>67</v>
      </c>
      <c r="G3" s="38" t="s">
        <v>25</v>
      </c>
      <c r="H3" s="38" t="s">
        <v>1807</v>
      </c>
      <c r="I3" s="38" t="s">
        <v>1973</v>
      </c>
      <c r="J3" s="38" t="s">
        <v>1980</v>
      </c>
      <c r="K3" s="38" t="s">
        <v>1981</v>
      </c>
      <c r="L3" s="38" t="s">
        <v>1976</v>
      </c>
      <c r="M3" s="38" t="s">
        <v>1982</v>
      </c>
      <c r="N3" s="41" t="s">
        <v>1983</v>
      </c>
    </row>
    <row r="4" spans="1:14">
      <c r="A4" s="1"/>
      <c r="B4" s="1"/>
      <c r="C4" s="1"/>
      <c r="D4" s="1"/>
      <c r="E4" s="1"/>
      <c r="F4" s="1"/>
      <c r="G4" s="1"/>
      <c r="H4" s="1"/>
      <c r="I4" s="1"/>
      <c r="J4" s="1"/>
      <c r="K4" s="1"/>
      <c r="L4" s="1"/>
      <c r="M4" s="1"/>
      <c r="N4" s="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5"/>
  <sheetViews>
    <sheetView workbookViewId="0"/>
  </sheetViews>
  <sheetFormatPr defaultRowHeight="14.4"/>
  <cols>
    <col min="3" max="3" width="70.6640625" customWidth="1"/>
    <col min="4" max="4" width="14.5546875" customWidth="1"/>
    <col min="5" max="5" width="10.88671875" customWidth="1"/>
    <col min="8" max="8" width="17.109375" customWidth="1"/>
    <col min="9" max="9" width="18.109375" customWidth="1"/>
    <col min="10" max="10" width="72.109375" customWidth="1"/>
    <col min="11" max="11" width="37.88671875" customWidth="1"/>
    <col min="13" max="13" width="29.77734375" customWidth="1"/>
    <col min="14" max="14" width="53.33203125" customWidth="1"/>
  </cols>
  <sheetData>
    <row r="1" spans="1:17" s="4" customFormat="1" ht="8.25" customHeight="1">
      <c r="A1" s="3" t="s">
        <v>1320</v>
      </c>
      <c r="B1" s="3" t="s">
        <v>1794</v>
      </c>
      <c r="C1" s="3" t="s">
        <v>1795</v>
      </c>
      <c r="D1" s="3" t="s">
        <v>1796</v>
      </c>
      <c r="E1" s="3" t="s">
        <v>1797</v>
      </c>
      <c r="F1" s="3" t="s">
        <v>1726</v>
      </c>
      <c r="G1" s="3" t="s">
        <v>1322</v>
      </c>
      <c r="H1" s="3" t="s">
        <v>1798</v>
      </c>
      <c r="I1" s="3" t="s">
        <v>1799</v>
      </c>
      <c r="J1" s="3" t="s">
        <v>1800</v>
      </c>
      <c r="K1" s="3" t="s">
        <v>1801</v>
      </c>
      <c r="L1" s="3" t="s">
        <v>15</v>
      </c>
      <c r="M1" s="3" t="s">
        <v>1802</v>
      </c>
      <c r="N1" s="3" t="s">
        <v>14</v>
      </c>
      <c r="O1" s="36"/>
      <c r="P1" s="36"/>
      <c r="Q1" s="36"/>
    </row>
    <row r="2" spans="1:17" s="40" customFormat="1" ht="27" customHeight="1">
      <c r="A2" s="38" t="s">
        <v>1984</v>
      </c>
      <c r="B2" s="38" t="s">
        <v>1985</v>
      </c>
      <c r="C2" s="38" t="s">
        <v>1986</v>
      </c>
      <c r="D2" s="38" t="s">
        <v>1987</v>
      </c>
      <c r="E2" s="38" t="s">
        <v>22</v>
      </c>
      <c r="F2" s="38" t="s">
        <v>25</v>
      </c>
      <c r="G2" s="38" t="s">
        <v>25</v>
      </c>
      <c r="H2" s="38" t="s">
        <v>1807</v>
      </c>
      <c r="I2" s="38" t="s">
        <v>1988</v>
      </c>
      <c r="J2" s="38" t="s">
        <v>1989</v>
      </c>
      <c r="K2" s="38" t="s">
        <v>1990</v>
      </c>
      <c r="L2" s="38" t="s">
        <v>1336</v>
      </c>
      <c r="M2" s="38" t="s">
        <v>1991</v>
      </c>
      <c r="N2" s="37" t="s">
        <v>1992</v>
      </c>
      <c r="O2" s="39"/>
      <c r="P2" s="39"/>
      <c r="Q2" s="37"/>
    </row>
    <row r="3" spans="1:17" s="40" customFormat="1" ht="27" customHeight="1">
      <c r="A3" s="38" t="s">
        <v>1993</v>
      </c>
      <c r="B3" s="38" t="s">
        <v>1985</v>
      </c>
      <c r="C3" s="38" t="s">
        <v>1994</v>
      </c>
      <c r="D3" s="38" t="s">
        <v>1995</v>
      </c>
      <c r="E3" s="38" t="s">
        <v>22</v>
      </c>
      <c r="F3" s="38" t="s">
        <v>25</v>
      </c>
      <c r="G3" s="38" t="s">
        <v>25</v>
      </c>
      <c r="H3" s="38" t="s">
        <v>1807</v>
      </c>
      <c r="I3" s="38" t="s">
        <v>1988</v>
      </c>
      <c r="J3" s="38" t="s">
        <v>1996</v>
      </c>
      <c r="K3" s="38" t="s">
        <v>1997</v>
      </c>
      <c r="L3" s="38" t="s">
        <v>1336</v>
      </c>
      <c r="M3" s="38" t="s">
        <v>1998</v>
      </c>
      <c r="N3" s="37" t="s">
        <v>1999</v>
      </c>
      <c r="O3" s="39"/>
      <c r="P3" s="39"/>
      <c r="Q3" s="37"/>
    </row>
    <row r="4" spans="1:17" s="40" customFormat="1" ht="27" customHeight="1">
      <c r="A4" s="38" t="s">
        <v>2000</v>
      </c>
      <c r="B4" s="38" t="s">
        <v>1985</v>
      </c>
      <c r="C4" s="38" t="s">
        <v>2001</v>
      </c>
      <c r="D4" s="38" t="s">
        <v>1822</v>
      </c>
      <c r="E4" s="38" t="s">
        <v>22</v>
      </c>
      <c r="F4" s="38" t="s">
        <v>25</v>
      </c>
      <c r="G4" s="38" t="s">
        <v>25</v>
      </c>
      <c r="H4" s="38" t="s">
        <v>1807</v>
      </c>
      <c r="I4" s="38" t="s">
        <v>1988</v>
      </c>
      <c r="J4" s="38" t="s">
        <v>2002</v>
      </c>
      <c r="K4" s="38" t="s">
        <v>2003</v>
      </c>
      <c r="L4" s="38" t="s">
        <v>1336</v>
      </c>
      <c r="M4" s="38" t="s">
        <v>1932</v>
      </c>
      <c r="N4" s="37" t="s">
        <v>2004</v>
      </c>
      <c r="O4" s="39"/>
      <c r="P4" s="39"/>
      <c r="Q4" s="37"/>
    </row>
    <row r="5" spans="1:17" s="40" customFormat="1" ht="27" customHeight="1">
      <c r="A5" s="38" t="s">
        <v>2005</v>
      </c>
      <c r="B5" s="38" t="s">
        <v>1985</v>
      </c>
      <c r="C5" s="38" t="s">
        <v>2006</v>
      </c>
      <c r="D5" s="38" t="s">
        <v>2007</v>
      </c>
      <c r="E5" s="38" t="s">
        <v>22</v>
      </c>
      <c r="F5" s="38" t="s">
        <v>25</v>
      </c>
      <c r="G5" s="38" t="s">
        <v>25</v>
      </c>
      <c r="H5" s="38" t="s">
        <v>1807</v>
      </c>
      <c r="I5" s="38" t="s">
        <v>1988</v>
      </c>
      <c r="J5" s="38" t="s">
        <v>2008</v>
      </c>
      <c r="K5" s="38" t="s">
        <v>2009</v>
      </c>
      <c r="L5" s="38" t="s">
        <v>1336</v>
      </c>
      <c r="M5" s="38" t="s">
        <v>2010</v>
      </c>
      <c r="N5" s="37" t="s">
        <v>2011</v>
      </c>
      <c r="O5" s="39"/>
      <c r="P5" s="39"/>
      <c r="Q5" s="37"/>
    </row>
    <row r="6" spans="1:17" s="40" customFormat="1" ht="27" customHeight="1">
      <c r="A6" s="38" t="s">
        <v>2012</v>
      </c>
      <c r="B6" s="38" t="s">
        <v>1985</v>
      </c>
      <c r="C6" s="38" t="s">
        <v>2013</v>
      </c>
      <c r="D6" s="38" t="s">
        <v>2014</v>
      </c>
      <c r="E6" s="38" t="s">
        <v>22</v>
      </c>
      <c r="F6" s="38" t="s">
        <v>25</v>
      </c>
      <c r="G6" s="38" t="s">
        <v>25</v>
      </c>
      <c r="H6" s="38" t="s">
        <v>1807</v>
      </c>
      <c r="I6" s="38" t="s">
        <v>1988</v>
      </c>
      <c r="J6" s="38" t="s">
        <v>2015</v>
      </c>
      <c r="K6" s="38" t="s">
        <v>2016</v>
      </c>
      <c r="L6" s="38" t="s">
        <v>1336</v>
      </c>
      <c r="M6" s="38" t="s">
        <v>2017</v>
      </c>
      <c r="N6" s="37" t="s">
        <v>2018</v>
      </c>
      <c r="O6" s="39"/>
      <c r="P6" s="39"/>
      <c r="Q6" s="37"/>
    </row>
    <row r="7" spans="1:17" s="45" customFormat="1" ht="27" customHeight="1">
      <c r="A7" s="42" t="s">
        <v>2019</v>
      </c>
      <c r="B7" s="42" t="s">
        <v>1985</v>
      </c>
      <c r="C7" s="42" t="s">
        <v>2020</v>
      </c>
      <c r="D7" s="42" t="s">
        <v>2021</v>
      </c>
      <c r="E7" s="42" t="s">
        <v>22</v>
      </c>
      <c r="F7" s="42" t="s">
        <v>25</v>
      </c>
      <c r="G7" s="42" t="s">
        <v>25</v>
      </c>
      <c r="H7" s="42" t="s">
        <v>1807</v>
      </c>
      <c r="I7" s="42" t="s">
        <v>1988</v>
      </c>
      <c r="J7" s="42" t="s">
        <v>2022</v>
      </c>
      <c r="K7" s="42" t="s">
        <v>2023</v>
      </c>
      <c r="L7" s="43" t="s">
        <v>1336</v>
      </c>
      <c r="M7" s="42" t="s">
        <v>1842</v>
      </c>
      <c r="N7" s="43" t="s">
        <v>2024</v>
      </c>
      <c r="O7" s="44"/>
      <c r="P7" s="44"/>
      <c r="Q7" s="43"/>
    </row>
    <row r="8" spans="1:17" s="40" customFormat="1" ht="27" customHeight="1">
      <c r="A8" s="38" t="s">
        <v>2025</v>
      </c>
      <c r="B8" s="38" t="s">
        <v>1985</v>
      </c>
      <c r="C8" s="38" t="s">
        <v>2026</v>
      </c>
      <c r="D8" s="38" t="s">
        <v>2027</v>
      </c>
      <c r="E8" s="38" t="s">
        <v>22</v>
      </c>
      <c r="F8" s="38" t="s">
        <v>25</v>
      </c>
      <c r="G8" s="38" t="s">
        <v>25</v>
      </c>
      <c r="H8" s="38" t="s">
        <v>1807</v>
      </c>
      <c r="I8" s="38" t="s">
        <v>1988</v>
      </c>
      <c r="J8" s="38" t="s">
        <v>2028</v>
      </c>
      <c r="K8" s="38" t="s">
        <v>2029</v>
      </c>
      <c r="L8" s="37" t="s">
        <v>1336</v>
      </c>
      <c r="M8" s="38" t="s">
        <v>2030</v>
      </c>
      <c r="N8" s="37" t="s">
        <v>2031</v>
      </c>
      <c r="O8" s="39"/>
      <c r="P8" s="39"/>
      <c r="Q8" s="37"/>
    </row>
    <row r="9" spans="1:17" ht="27" customHeight="1">
      <c r="A9" s="1" t="s">
        <v>2032</v>
      </c>
      <c r="B9" s="1" t="s">
        <v>1985</v>
      </c>
      <c r="C9" s="1" t="s">
        <v>2033</v>
      </c>
      <c r="D9" s="1" t="s">
        <v>2034</v>
      </c>
      <c r="E9" s="1" t="s">
        <v>2035</v>
      </c>
      <c r="F9" s="1" t="s">
        <v>67</v>
      </c>
      <c r="G9" s="1" t="s">
        <v>67</v>
      </c>
      <c r="H9" s="1" t="s">
        <v>1807</v>
      </c>
      <c r="I9" s="1" t="s">
        <v>1988</v>
      </c>
      <c r="J9" s="1" t="s">
        <v>2036</v>
      </c>
      <c r="K9" s="1" t="s">
        <v>2037</v>
      </c>
      <c r="L9" s="31" t="s">
        <v>1336</v>
      </c>
      <c r="M9" s="1" t="s">
        <v>2038</v>
      </c>
      <c r="N9" s="31" t="s">
        <v>2039</v>
      </c>
      <c r="O9" s="2"/>
      <c r="P9" s="2"/>
      <c r="Q9" s="31"/>
    </row>
    <row r="10" spans="1:17" ht="27" customHeight="1">
      <c r="A10" s="1" t="s">
        <v>2040</v>
      </c>
      <c r="B10" s="1" t="s">
        <v>1985</v>
      </c>
      <c r="C10" s="1" t="s">
        <v>2041</v>
      </c>
      <c r="D10" s="1" t="s">
        <v>2042</v>
      </c>
      <c r="E10" s="1" t="s">
        <v>22</v>
      </c>
      <c r="F10" s="1" t="s">
        <v>67</v>
      </c>
      <c r="G10" s="1" t="s">
        <v>67</v>
      </c>
      <c r="H10" s="1" t="s">
        <v>1807</v>
      </c>
      <c r="I10" s="1" t="s">
        <v>1988</v>
      </c>
      <c r="J10" s="1" t="s">
        <v>2043</v>
      </c>
      <c r="K10" s="1" t="s">
        <v>2044</v>
      </c>
      <c r="L10" s="31" t="s">
        <v>1336</v>
      </c>
      <c r="M10" s="1" t="s">
        <v>2045</v>
      </c>
      <c r="N10" s="31" t="s">
        <v>2570</v>
      </c>
      <c r="O10" s="2"/>
      <c r="P10" s="2"/>
      <c r="Q10" s="31"/>
    </row>
    <row r="11" spans="1:17" s="40" customFormat="1" ht="27" customHeight="1">
      <c r="A11" s="38" t="s">
        <v>2046</v>
      </c>
      <c r="B11" s="38" t="s">
        <v>1985</v>
      </c>
      <c r="C11" s="38" t="s">
        <v>2047</v>
      </c>
      <c r="D11" s="38" t="s">
        <v>2042</v>
      </c>
      <c r="E11" s="38" t="s">
        <v>22</v>
      </c>
      <c r="F11" s="38" t="s">
        <v>67</v>
      </c>
      <c r="G11" s="38" t="s">
        <v>67</v>
      </c>
      <c r="H11" s="38" t="s">
        <v>1807</v>
      </c>
      <c r="I11" s="38" t="s">
        <v>1988</v>
      </c>
      <c r="J11" s="38" t="s">
        <v>2048</v>
      </c>
      <c r="K11" s="38" t="s">
        <v>2049</v>
      </c>
      <c r="L11" s="37" t="s">
        <v>1336</v>
      </c>
      <c r="M11" s="38" t="s">
        <v>2050</v>
      </c>
      <c r="N11" s="37" t="s">
        <v>2051</v>
      </c>
      <c r="O11" s="39"/>
      <c r="P11" s="39"/>
      <c r="Q11" s="37"/>
    </row>
    <row r="12" spans="1:17" ht="43.2">
      <c r="A12" s="1" t="s">
        <v>2052</v>
      </c>
      <c r="B12" s="1" t="s">
        <v>1985</v>
      </c>
      <c r="C12" s="1" t="s">
        <v>2053</v>
      </c>
      <c r="D12" s="1" t="s">
        <v>2054</v>
      </c>
      <c r="E12" s="1" t="s">
        <v>22</v>
      </c>
      <c r="F12" s="1" t="s">
        <v>67</v>
      </c>
      <c r="G12" s="1" t="s">
        <v>67</v>
      </c>
      <c r="H12" s="1" t="s">
        <v>1807</v>
      </c>
      <c r="I12" s="1" t="s">
        <v>1988</v>
      </c>
      <c r="J12" s="1" t="s">
        <v>2055</v>
      </c>
      <c r="K12" s="1" t="s">
        <v>2056</v>
      </c>
      <c r="L12" s="31" t="s">
        <v>2571</v>
      </c>
      <c r="M12" s="1" t="s">
        <v>2057</v>
      </c>
      <c r="N12" s="31" t="s">
        <v>2572</v>
      </c>
      <c r="O12" s="2"/>
      <c r="P12" s="2"/>
      <c r="Q12" s="31"/>
    </row>
    <row r="13" spans="1:17" s="40" customFormat="1" ht="57.6">
      <c r="A13" s="38" t="s">
        <v>2058</v>
      </c>
      <c r="B13" s="38" t="s">
        <v>1985</v>
      </c>
      <c r="C13" s="38" t="s">
        <v>2059</v>
      </c>
      <c r="D13" s="38" t="s">
        <v>2060</v>
      </c>
      <c r="E13" s="38" t="s">
        <v>22</v>
      </c>
      <c r="F13" s="38" t="s">
        <v>25</v>
      </c>
      <c r="G13" s="38" t="s">
        <v>25</v>
      </c>
      <c r="H13" s="38" t="s">
        <v>1807</v>
      </c>
      <c r="I13" s="38" t="s">
        <v>1988</v>
      </c>
      <c r="J13" s="38" t="s">
        <v>2061</v>
      </c>
      <c r="K13" s="38" t="s">
        <v>2062</v>
      </c>
      <c r="L13" s="37" t="s">
        <v>1336</v>
      </c>
      <c r="M13" s="38" t="s">
        <v>2063</v>
      </c>
      <c r="N13" s="37" t="s">
        <v>2064</v>
      </c>
      <c r="O13" s="39"/>
      <c r="P13" s="39"/>
      <c r="Q13" s="37"/>
    </row>
    <row r="14" spans="1:17" s="40" customFormat="1" ht="57.6">
      <c r="A14" s="37" t="s">
        <v>2065</v>
      </c>
      <c r="B14" s="38" t="s">
        <v>1985</v>
      </c>
      <c r="C14" s="38" t="s">
        <v>2066</v>
      </c>
      <c r="D14" s="38" t="s">
        <v>2067</v>
      </c>
      <c r="E14" s="38" t="s">
        <v>22</v>
      </c>
      <c r="F14" s="38" t="s">
        <v>67</v>
      </c>
      <c r="G14" s="38" t="s">
        <v>67</v>
      </c>
      <c r="H14" s="38" t="s">
        <v>1807</v>
      </c>
      <c r="I14" s="38" t="s">
        <v>1988</v>
      </c>
      <c r="J14" s="38" t="s">
        <v>2068</v>
      </c>
      <c r="K14" s="38" t="s">
        <v>2069</v>
      </c>
      <c r="L14" s="37" t="s">
        <v>1336</v>
      </c>
      <c r="M14" s="38" t="s">
        <v>2070</v>
      </c>
      <c r="N14" s="37" t="s">
        <v>2071</v>
      </c>
      <c r="O14" s="39"/>
      <c r="P14" s="39"/>
      <c r="Q14" s="37"/>
    </row>
    <row r="15" spans="1:17" s="40" customFormat="1" ht="43.2">
      <c r="A15" s="38" t="s">
        <v>2072</v>
      </c>
      <c r="B15" s="38" t="s">
        <v>1985</v>
      </c>
      <c r="C15" s="38" t="s">
        <v>2073</v>
      </c>
      <c r="D15" s="38" t="s">
        <v>2074</v>
      </c>
      <c r="E15" s="38" t="s">
        <v>22</v>
      </c>
      <c r="F15" s="38" t="s">
        <v>67</v>
      </c>
      <c r="G15" s="38" t="s">
        <v>67</v>
      </c>
      <c r="H15" s="38" t="s">
        <v>1807</v>
      </c>
      <c r="I15" s="38" t="s">
        <v>1988</v>
      </c>
      <c r="J15" s="38" t="s">
        <v>2075</v>
      </c>
      <c r="K15" s="38" t="s">
        <v>2076</v>
      </c>
      <c r="L15" s="37" t="s">
        <v>1336</v>
      </c>
      <c r="M15" s="38" t="s">
        <v>2077</v>
      </c>
      <c r="N15" s="37" t="s">
        <v>2078</v>
      </c>
      <c r="O15" s="39"/>
      <c r="P15" s="39"/>
      <c r="Q15" s="3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39"/>
  <sheetViews>
    <sheetView workbookViewId="0"/>
  </sheetViews>
  <sheetFormatPr defaultRowHeight="14.4"/>
  <cols>
    <col min="2" max="2" width="9.33203125" customWidth="1"/>
    <col min="3" max="3" width="28" customWidth="1"/>
    <col min="4" max="4" width="25.44140625" customWidth="1"/>
    <col min="5" max="7" width="55.109375" customWidth="1"/>
    <col min="8" max="8" width="33.33203125" customWidth="1"/>
    <col min="9" max="9" width="29.33203125" customWidth="1"/>
    <col min="10" max="10" width="13.33203125" customWidth="1"/>
    <col min="11" max="11" width="60.88671875" customWidth="1"/>
  </cols>
  <sheetData>
    <row r="1" spans="1:20" s="4" customFormat="1" ht="6.45" customHeight="1">
      <c r="A1" s="3" t="s">
        <v>1320</v>
      </c>
      <c r="B1" s="3" t="s">
        <v>2079</v>
      </c>
      <c r="C1" s="3" t="s">
        <v>2080</v>
      </c>
      <c r="D1" s="3" t="s">
        <v>1796</v>
      </c>
      <c r="E1" s="3" t="s">
        <v>2081</v>
      </c>
      <c r="F1" s="3" t="s">
        <v>2082</v>
      </c>
      <c r="G1" s="3" t="s">
        <v>2083</v>
      </c>
      <c r="H1" s="3" t="s">
        <v>2084</v>
      </c>
      <c r="I1" s="3" t="s">
        <v>1802</v>
      </c>
      <c r="J1" s="3" t="s">
        <v>15</v>
      </c>
      <c r="K1" s="3" t="s">
        <v>14</v>
      </c>
    </row>
    <row r="2" spans="1:20" ht="57.6">
      <c r="A2" s="1" t="s">
        <v>2085</v>
      </c>
      <c r="B2" s="9">
        <v>46270</v>
      </c>
      <c r="C2" s="1" t="s">
        <v>2086</v>
      </c>
      <c r="D2" s="1" t="s">
        <v>2087</v>
      </c>
      <c r="E2" s="1" t="s">
        <v>2088</v>
      </c>
      <c r="F2" s="1" t="s">
        <v>2089</v>
      </c>
      <c r="G2" s="1" t="s">
        <v>2090</v>
      </c>
      <c r="H2" s="1" t="s">
        <v>2091</v>
      </c>
      <c r="I2" s="1" t="s">
        <v>2092</v>
      </c>
      <c r="J2" s="1" t="s">
        <v>1732</v>
      </c>
      <c r="K2" s="1" t="s">
        <v>2093</v>
      </c>
    </row>
    <row r="3" spans="1:20" ht="57.6">
      <c r="A3" s="1" t="s">
        <v>2094</v>
      </c>
      <c r="B3" s="9">
        <v>46270</v>
      </c>
      <c r="C3" s="1" t="s">
        <v>2095</v>
      </c>
      <c r="D3" s="1" t="s">
        <v>2096</v>
      </c>
      <c r="E3" s="1" t="s">
        <v>2097</v>
      </c>
      <c r="F3" s="1" t="s">
        <v>2098</v>
      </c>
      <c r="G3" s="1" t="s">
        <v>2099</v>
      </c>
      <c r="H3" s="1" t="s">
        <v>2100</v>
      </c>
      <c r="I3" s="1" t="s">
        <v>2101</v>
      </c>
      <c r="J3" s="1" t="s">
        <v>1732</v>
      </c>
      <c r="K3" s="1" t="s">
        <v>2102</v>
      </c>
    </row>
    <row r="4" spans="1:20" ht="57.6">
      <c r="A4" s="1" t="s">
        <v>2103</v>
      </c>
      <c r="B4" s="9">
        <v>46270</v>
      </c>
      <c r="C4" s="1" t="s">
        <v>2104</v>
      </c>
      <c r="D4" s="1" t="s">
        <v>2105</v>
      </c>
      <c r="E4" s="1" t="s">
        <v>2106</v>
      </c>
      <c r="F4" s="1" t="s">
        <v>2107</v>
      </c>
      <c r="G4" s="1" t="s">
        <v>2108</v>
      </c>
      <c r="H4" s="1" t="s">
        <v>2109</v>
      </c>
      <c r="I4" s="1" t="s">
        <v>2110</v>
      </c>
      <c r="J4" s="1" t="s">
        <v>1732</v>
      </c>
      <c r="K4" s="1" t="s">
        <v>2111</v>
      </c>
    </row>
    <row r="5" spans="1:20" ht="57.6">
      <c r="A5" s="1" t="s">
        <v>2112</v>
      </c>
      <c r="B5" s="9">
        <v>46270</v>
      </c>
      <c r="C5" s="1" t="s">
        <v>2113</v>
      </c>
      <c r="D5" s="1" t="s">
        <v>2114</v>
      </c>
      <c r="E5" s="1" t="s">
        <v>2115</v>
      </c>
      <c r="F5" s="1" t="s">
        <v>2116</v>
      </c>
      <c r="G5" s="1" t="s">
        <v>2117</v>
      </c>
      <c r="H5" s="1" t="s">
        <v>2118</v>
      </c>
      <c r="I5" s="1" t="s">
        <v>2119</v>
      </c>
      <c r="J5" s="1" t="s">
        <v>1732</v>
      </c>
      <c r="K5" s="1" t="s">
        <v>2120</v>
      </c>
    </row>
    <row r="6" spans="1:20" ht="57.6">
      <c r="A6" s="1" t="s">
        <v>2121</v>
      </c>
      <c r="B6" s="9">
        <v>46270</v>
      </c>
      <c r="C6" s="1" t="s">
        <v>2122</v>
      </c>
      <c r="D6" s="1" t="s">
        <v>2123</v>
      </c>
      <c r="E6" s="1" t="s">
        <v>2124</v>
      </c>
      <c r="F6" s="1" t="s">
        <v>2125</v>
      </c>
      <c r="G6" s="1" t="s">
        <v>2126</v>
      </c>
      <c r="H6" s="1" t="s">
        <v>2127</v>
      </c>
      <c r="I6" s="1" t="s">
        <v>2128</v>
      </c>
      <c r="J6" s="1" t="s">
        <v>1732</v>
      </c>
      <c r="K6" s="1" t="s">
        <v>2129</v>
      </c>
    </row>
    <row r="7" spans="1:20" ht="57.6">
      <c r="A7" s="1" t="s">
        <v>2130</v>
      </c>
      <c r="B7" s="9">
        <v>46270</v>
      </c>
      <c r="C7" s="1" t="s">
        <v>2131</v>
      </c>
      <c r="D7" s="1" t="s">
        <v>2132</v>
      </c>
      <c r="E7" s="1" t="s">
        <v>2133</v>
      </c>
      <c r="F7" s="1" t="s">
        <v>2134</v>
      </c>
      <c r="G7" s="1" t="s">
        <v>2135</v>
      </c>
      <c r="H7" s="1" t="s">
        <v>2136</v>
      </c>
      <c r="I7" s="1" t="s">
        <v>2137</v>
      </c>
      <c r="J7" s="1" t="s">
        <v>1732</v>
      </c>
      <c r="K7" s="1" t="s">
        <v>2138</v>
      </c>
    </row>
    <row r="8" spans="1:20" ht="72">
      <c r="A8" s="1" t="s">
        <v>2139</v>
      </c>
      <c r="B8" s="9">
        <v>46270</v>
      </c>
      <c r="C8" s="1" t="s">
        <v>2140</v>
      </c>
      <c r="D8" s="1" t="s">
        <v>2141</v>
      </c>
      <c r="E8" s="1" t="s">
        <v>2142</v>
      </c>
      <c r="F8" s="1" t="s">
        <v>2143</v>
      </c>
      <c r="G8" s="1" t="s">
        <v>2144</v>
      </c>
      <c r="H8" s="1" t="s">
        <v>2145</v>
      </c>
      <c r="I8" s="1" t="s">
        <v>2146</v>
      </c>
      <c r="J8" s="1" t="s">
        <v>1732</v>
      </c>
      <c r="K8" s="1" t="s">
        <v>2147</v>
      </c>
    </row>
    <row r="9" spans="1:20" ht="43.2">
      <c r="A9" s="1" t="s">
        <v>2148</v>
      </c>
      <c r="B9" s="9">
        <v>46270</v>
      </c>
      <c r="C9" s="1" t="s">
        <v>2149</v>
      </c>
      <c r="D9" s="1" t="s">
        <v>2150</v>
      </c>
      <c r="E9" s="1" t="s">
        <v>2151</v>
      </c>
      <c r="F9" s="1" t="s">
        <v>2152</v>
      </c>
      <c r="G9" s="1" t="s">
        <v>2153</v>
      </c>
      <c r="H9" s="1" t="s">
        <v>2154</v>
      </c>
      <c r="I9" s="1" t="s">
        <v>2155</v>
      </c>
      <c r="J9" s="1" t="s">
        <v>1732</v>
      </c>
      <c r="K9" s="1" t="s">
        <v>2156</v>
      </c>
    </row>
    <row r="10" spans="1:20" ht="57.6">
      <c r="A10" s="1" t="s">
        <v>2157</v>
      </c>
      <c r="B10" s="9">
        <v>46270</v>
      </c>
      <c r="C10" s="1" t="s">
        <v>2158</v>
      </c>
      <c r="D10" s="1" t="s">
        <v>2159</v>
      </c>
      <c r="E10" s="1" t="s">
        <v>2160</v>
      </c>
      <c r="F10" s="1" t="s">
        <v>2161</v>
      </c>
      <c r="G10" s="1" t="s">
        <v>2162</v>
      </c>
      <c r="H10" s="1" t="s">
        <v>2163</v>
      </c>
      <c r="I10" s="1" t="s">
        <v>2164</v>
      </c>
      <c r="J10" s="1" t="s">
        <v>1732</v>
      </c>
      <c r="K10" s="1" t="s">
        <v>2165</v>
      </c>
    </row>
    <row r="11" spans="1:20" ht="72">
      <c r="A11" s="1" t="s">
        <v>2166</v>
      </c>
      <c r="B11" s="9">
        <v>46270</v>
      </c>
      <c r="C11" s="1" t="s">
        <v>2167</v>
      </c>
      <c r="D11" s="1" t="s">
        <v>2168</v>
      </c>
      <c r="E11" s="1" t="s">
        <v>2169</v>
      </c>
      <c r="F11" s="1" t="s">
        <v>2170</v>
      </c>
      <c r="G11" s="1" t="s">
        <v>2171</v>
      </c>
      <c r="H11" s="1" t="s">
        <v>2172</v>
      </c>
      <c r="I11" s="1" t="s">
        <v>1868</v>
      </c>
      <c r="J11" s="1" t="s">
        <v>1732</v>
      </c>
      <c r="K11" s="1" t="s">
        <v>2173</v>
      </c>
    </row>
    <row r="12" spans="1:20" ht="43.2">
      <c r="A12" s="1" t="s">
        <v>2174</v>
      </c>
      <c r="B12" s="9">
        <v>46270</v>
      </c>
      <c r="C12" s="1" t="s">
        <v>2175</v>
      </c>
      <c r="D12" s="1" t="s">
        <v>2176</v>
      </c>
      <c r="E12" s="1" t="s">
        <v>2177</v>
      </c>
      <c r="F12" s="1" t="s">
        <v>2178</v>
      </c>
      <c r="G12" s="1" t="s">
        <v>2179</v>
      </c>
      <c r="H12" s="1" t="s">
        <v>2180</v>
      </c>
      <c r="I12" s="1" t="s">
        <v>2181</v>
      </c>
      <c r="J12" s="1" t="s">
        <v>1732</v>
      </c>
      <c r="K12" s="1" t="s">
        <v>2182</v>
      </c>
    </row>
    <row r="13" spans="1:20" ht="43.2">
      <c r="A13" s="1" t="s">
        <v>2183</v>
      </c>
      <c r="B13" s="9">
        <v>46270</v>
      </c>
      <c r="C13" s="1" t="s">
        <v>2184</v>
      </c>
      <c r="D13" s="1" t="s">
        <v>1987</v>
      </c>
      <c r="E13" s="1" t="s">
        <v>2185</v>
      </c>
      <c r="F13" s="1" t="s">
        <v>2186</v>
      </c>
      <c r="G13" s="1" t="s">
        <v>2187</v>
      </c>
      <c r="H13" s="1" t="s">
        <v>2188</v>
      </c>
      <c r="I13" s="1" t="s">
        <v>2189</v>
      </c>
      <c r="J13" s="1" t="s">
        <v>1732</v>
      </c>
      <c r="K13" s="1" t="s">
        <v>2190</v>
      </c>
    </row>
    <row r="14" spans="1:20" ht="86.4">
      <c r="A14" s="1" t="s">
        <v>2191</v>
      </c>
      <c r="B14" s="9">
        <v>46270</v>
      </c>
      <c r="C14" s="1" t="s">
        <v>2192</v>
      </c>
      <c r="D14" s="1" t="s">
        <v>2087</v>
      </c>
      <c r="E14" s="1" t="s">
        <v>2193</v>
      </c>
      <c r="F14" s="1" t="s">
        <v>2194</v>
      </c>
      <c r="G14" s="1" t="s">
        <v>2195</v>
      </c>
      <c r="H14" s="1" t="s">
        <v>2196</v>
      </c>
      <c r="I14" s="1" t="s">
        <v>2197</v>
      </c>
      <c r="J14" s="1" t="s">
        <v>1732</v>
      </c>
      <c r="K14" s="1" t="s">
        <v>2198</v>
      </c>
    </row>
    <row r="15" spans="1:20" ht="37.049999999999997" customHeight="1">
      <c r="A15" s="1" t="s">
        <v>2199</v>
      </c>
      <c r="B15" s="9">
        <v>46270</v>
      </c>
      <c r="C15" s="1" t="s">
        <v>2200</v>
      </c>
      <c r="D15" s="1" t="s">
        <v>1879</v>
      </c>
      <c r="E15" s="1" t="s">
        <v>2201</v>
      </c>
      <c r="F15" s="1" t="s">
        <v>2202</v>
      </c>
      <c r="G15" s="1" t="s">
        <v>2203</v>
      </c>
      <c r="H15" s="1" t="s">
        <v>2204</v>
      </c>
      <c r="I15" s="1" t="s">
        <v>2205</v>
      </c>
      <c r="J15" s="1" t="s">
        <v>1732</v>
      </c>
      <c r="K15" s="1" t="s">
        <v>2206</v>
      </c>
    </row>
    <row r="16" spans="1:20" ht="37.049999999999997" customHeight="1">
      <c r="A16" s="5" t="s">
        <v>2207</v>
      </c>
      <c r="B16" s="15">
        <v>46270</v>
      </c>
      <c r="C16" s="5" t="s">
        <v>2208</v>
      </c>
      <c r="D16" s="5" t="s">
        <v>2209</v>
      </c>
      <c r="E16" s="1" t="s">
        <v>2210</v>
      </c>
      <c r="F16" s="1" t="s">
        <v>2211</v>
      </c>
      <c r="G16" s="1" t="s">
        <v>2212</v>
      </c>
      <c r="H16" s="1" t="s">
        <v>2213</v>
      </c>
      <c r="I16" s="1" t="s">
        <v>2214</v>
      </c>
      <c r="J16" s="1" t="s">
        <v>1732</v>
      </c>
      <c r="K16" s="1" t="s">
        <v>2215</v>
      </c>
      <c r="L16" s="14"/>
      <c r="M16" s="14"/>
      <c r="N16" s="14"/>
      <c r="O16" s="14"/>
      <c r="P16" s="14"/>
      <c r="Q16" s="14"/>
      <c r="R16" s="14"/>
      <c r="S16" s="14"/>
      <c r="T16" s="14"/>
    </row>
    <row r="17" spans="1:20" ht="37.049999999999997" customHeight="1">
      <c r="A17" s="5" t="s">
        <v>2216</v>
      </c>
      <c r="B17" s="15">
        <v>46270</v>
      </c>
      <c r="C17" s="5" t="s">
        <v>2217</v>
      </c>
      <c r="D17" s="5" t="s">
        <v>2218</v>
      </c>
      <c r="E17" s="1" t="s">
        <v>2219</v>
      </c>
      <c r="F17" s="1" t="s">
        <v>2220</v>
      </c>
      <c r="G17" s="1" t="s">
        <v>2221</v>
      </c>
      <c r="H17" s="1" t="s">
        <v>2222</v>
      </c>
      <c r="I17" s="1" t="s">
        <v>2223</v>
      </c>
      <c r="J17" s="1" t="s">
        <v>1732</v>
      </c>
      <c r="K17" s="1" t="s">
        <v>2224</v>
      </c>
      <c r="L17" s="14"/>
      <c r="M17" s="14"/>
      <c r="N17" s="14"/>
      <c r="O17" s="14"/>
      <c r="P17" s="14"/>
      <c r="Q17" s="14"/>
      <c r="R17" s="14"/>
      <c r="S17" s="14"/>
      <c r="T17" s="14"/>
    </row>
    <row r="18" spans="1:20" ht="37.049999999999997" customHeight="1">
      <c r="A18" s="5" t="s">
        <v>2225</v>
      </c>
      <c r="B18" s="15">
        <v>46270</v>
      </c>
      <c r="C18" s="5" t="s">
        <v>2226</v>
      </c>
      <c r="D18" s="5" t="s">
        <v>2227</v>
      </c>
      <c r="E18" s="1" t="s">
        <v>2228</v>
      </c>
      <c r="F18" s="1" t="s">
        <v>2229</v>
      </c>
      <c r="G18" s="1" t="s">
        <v>2230</v>
      </c>
      <c r="H18" s="1" t="s">
        <v>2231</v>
      </c>
      <c r="I18" s="1" t="s">
        <v>2232</v>
      </c>
      <c r="J18" s="1" t="s">
        <v>1732</v>
      </c>
      <c r="K18" s="1" t="s">
        <v>2233</v>
      </c>
      <c r="L18" s="14"/>
      <c r="M18" s="14"/>
      <c r="N18" s="14"/>
      <c r="O18" s="14"/>
      <c r="P18" s="14"/>
      <c r="Q18" s="14"/>
      <c r="R18" s="14"/>
      <c r="S18" s="14"/>
      <c r="T18" s="14"/>
    </row>
    <row r="19" spans="1:20" ht="187.2">
      <c r="A19" s="1" t="s">
        <v>2234</v>
      </c>
      <c r="B19" s="9">
        <v>46270</v>
      </c>
      <c r="C19" s="1" t="s">
        <v>2235</v>
      </c>
      <c r="D19" s="1" t="s">
        <v>2236</v>
      </c>
      <c r="E19" s="1" t="s">
        <v>2237</v>
      </c>
      <c r="F19" s="1" t="s">
        <v>2238</v>
      </c>
      <c r="G19" s="1" t="s">
        <v>2239</v>
      </c>
      <c r="H19" s="1" t="s">
        <v>2240</v>
      </c>
      <c r="I19" s="1" t="s">
        <v>2241</v>
      </c>
      <c r="J19" s="1" t="s">
        <v>1732</v>
      </c>
      <c r="K19" s="1" t="s">
        <v>2242</v>
      </c>
    </row>
    <row r="20" spans="1:20" ht="100.8">
      <c r="A20" s="1" t="s">
        <v>2243</v>
      </c>
      <c r="B20" s="9">
        <v>46275</v>
      </c>
      <c r="C20" s="31" t="s">
        <v>2200</v>
      </c>
      <c r="D20" s="31" t="s">
        <v>2244</v>
      </c>
      <c r="E20" s="31" t="s">
        <v>2245</v>
      </c>
      <c r="F20" s="31" t="s">
        <v>2246</v>
      </c>
      <c r="G20" s="31" t="s">
        <v>2247</v>
      </c>
      <c r="H20" s="31" t="s">
        <v>2248</v>
      </c>
      <c r="I20" s="31" t="s">
        <v>2249</v>
      </c>
      <c r="J20" s="31" t="s">
        <v>1732</v>
      </c>
      <c r="K20" s="31" t="s">
        <v>2250</v>
      </c>
    </row>
    <row r="21" spans="1:20" ht="72">
      <c r="A21" s="2" t="s">
        <v>2251</v>
      </c>
      <c r="B21" s="32">
        <v>46275</v>
      </c>
      <c r="C21" s="31" t="s">
        <v>2252</v>
      </c>
      <c r="D21" s="31" t="s">
        <v>2253</v>
      </c>
      <c r="E21" s="31" t="s">
        <v>2254</v>
      </c>
      <c r="F21" s="31" t="s">
        <v>2255</v>
      </c>
      <c r="G21" s="31" t="s">
        <v>2256</v>
      </c>
      <c r="H21" s="31" t="s">
        <v>2257</v>
      </c>
      <c r="I21" s="31" t="s">
        <v>2258</v>
      </c>
      <c r="J21" s="31" t="s">
        <v>1732</v>
      </c>
      <c r="K21" s="31" t="s">
        <v>2259</v>
      </c>
    </row>
    <row r="22" spans="1:20" ht="72">
      <c r="A22" s="2" t="s">
        <v>2260</v>
      </c>
      <c r="B22" s="32">
        <v>46275</v>
      </c>
      <c r="C22" s="31" t="s">
        <v>2261</v>
      </c>
      <c r="D22" s="31" t="s">
        <v>2262</v>
      </c>
      <c r="E22" s="31" t="s">
        <v>2263</v>
      </c>
      <c r="F22" s="31" t="s">
        <v>2264</v>
      </c>
      <c r="G22" s="31" t="s">
        <v>2265</v>
      </c>
      <c r="H22" s="31" t="s">
        <v>2266</v>
      </c>
      <c r="I22" s="31" t="s">
        <v>2267</v>
      </c>
      <c r="J22" s="31" t="s">
        <v>1732</v>
      </c>
      <c r="K22" s="31" t="s">
        <v>2268</v>
      </c>
    </row>
    <row r="23" spans="1:20" ht="72">
      <c r="A23" s="2" t="s">
        <v>2269</v>
      </c>
      <c r="B23" s="32">
        <v>46275</v>
      </c>
      <c r="C23" s="31" t="s">
        <v>2270</v>
      </c>
      <c r="D23" s="31" t="s">
        <v>2271</v>
      </c>
      <c r="E23" s="31" t="s">
        <v>2272</v>
      </c>
      <c r="F23" s="31" t="s">
        <v>2273</v>
      </c>
      <c r="G23" s="31" t="s">
        <v>2274</v>
      </c>
      <c r="H23" s="31" t="s">
        <v>2275</v>
      </c>
      <c r="I23" s="31" t="s">
        <v>2276</v>
      </c>
      <c r="J23" s="31" t="s">
        <v>1732</v>
      </c>
      <c r="K23" s="31" t="s">
        <v>2277</v>
      </c>
    </row>
    <row r="24" spans="1:20" ht="72">
      <c r="A24" s="2" t="s">
        <v>2278</v>
      </c>
      <c r="B24" s="32">
        <v>46275</v>
      </c>
      <c r="C24" s="31" t="s">
        <v>2140</v>
      </c>
      <c r="D24" s="31" t="s">
        <v>2279</v>
      </c>
      <c r="E24" s="31" t="s">
        <v>2280</v>
      </c>
      <c r="F24" s="31" t="s">
        <v>2281</v>
      </c>
      <c r="G24" s="31" t="s">
        <v>2282</v>
      </c>
      <c r="H24" s="31" t="s">
        <v>2283</v>
      </c>
      <c r="I24" s="31" t="s">
        <v>2284</v>
      </c>
      <c r="J24" s="31" t="s">
        <v>1732</v>
      </c>
      <c r="K24" s="31" t="s">
        <v>2285</v>
      </c>
    </row>
    <row r="25" spans="1:20" ht="72">
      <c r="A25" s="2" t="s">
        <v>2286</v>
      </c>
      <c r="B25" s="32">
        <v>46275</v>
      </c>
      <c r="C25" s="31" t="s">
        <v>2287</v>
      </c>
      <c r="D25" s="31" t="s">
        <v>2288</v>
      </c>
      <c r="E25" s="31" t="s">
        <v>2289</v>
      </c>
      <c r="F25" s="31" t="s">
        <v>2290</v>
      </c>
      <c r="G25" s="31" t="s">
        <v>2291</v>
      </c>
      <c r="H25" s="31" t="s">
        <v>2292</v>
      </c>
      <c r="I25" s="31" t="s">
        <v>2293</v>
      </c>
      <c r="J25" s="31" t="s">
        <v>1732</v>
      </c>
      <c r="K25" s="31" t="s">
        <v>2294</v>
      </c>
    </row>
    <row r="26" spans="1:20" ht="57.6">
      <c r="A26" s="2" t="s">
        <v>2295</v>
      </c>
      <c r="B26" s="32">
        <v>46275</v>
      </c>
      <c r="C26" s="31" t="s">
        <v>2296</v>
      </c>
      <c r="D26" s="31" t="s">
        <v>2297</v>
      </c>
      <c r="E26" s="31" t="s">
        <v>2298</v>
      </c>
      <c r="F26" s="31" t="s">
        <v>2299</v>
      </c>
      <c r="G26" s="31" t="s">
        <v>2300</v>
      </c>
      <c r="H26" s="31" t="s">
        <v>2301</v>
      </c>
      <c r="I26" s="31" t="s">
        <v>2302</v>
      </c>
      <c r="J26" s="31" t="s">
        <v>1732</v>
      </c>
      <c r="K26" s="31" t="s">
        <v>2303</v>
      </c>
    </row>
    <row r="27" spans="1:20" ht="72">
      <c r="A27" s="2" t="s">
        <v>2304</v>
      </c>
      <c r="B27" s="32">
        <v>46275</v>
      </c>
      <c r="C27" s="31" t="s">
        <v>2149</v>
      </c>
      <c r="D27" s="31" t="s">
        <v>2305</v>
      </c>
      <c r="E27" s="31" t="s">
        <v>2306</v>
      </c>
      <c r="F27" s="31" t="s">
        <v>2307</v>
      </c>
      <c r="G27" s="31" t="s">
        <v>2308</v>
      </c>
      <c r="H27" s="31" t="s">
        <v>2309</v>
      </c>
      <c r="I27" s="31" t="s">
        <v>2310</v>
      </c>
      <c r="J27" s="31" t="s">
        <v>1732</v>
      </c>
      <c r="K27" s="31" t="s">
        <v>2311</v>
      </c>
    </row>
    <row r="28" spans="1:20" ht="72">
      <c r="A28" s="2" t="s">
        <v>2312</v>
      </c>
      <c r="B28" s="32">
        <v>46275</v>
      </c>
      <c r="C28" s="31" t="s">
        <v>2313</v>
      </c>
      <c r="D28" s="31" t="s">
        <v>2314</v>
      </c>
      <c r="E28" s="31" t="s">
        <v>2315</v>
      </c>
      <c r="F28" s="31" t="s">
        <v>2316</v>
      </c>
      <c r="G28" s="31" t="s">
        <v>2317</v>
      </c>
      <c r="H28" s="31" t="s">
        <v>2318</v>
      </c>
      <c r="I28" s="31" t="s">
        <v>2319</v>
      </c>
      <c r="J28" s="31" t="s">
        <v>1732</v>
      </c>
      <c r="K28" s="31" t="s">
        <v>2320</v>
      </c>
    </row>
    <row r="29" spans="1:20" ht="72">
      <c r="A29" s="2" t="s">
        <v>2321</v>
      </c>
      <c r="B29" s="32">
        <v>46275</v>
      </c>
      <c r="C29" s="31" t="s">
        <v>2322</v>
      </c>
      <c r="D29" s="31" t="s">
        <v>2323</v>
      </c>
      <c r="E29" s="31" t="s">
        <v>2324</v>
      </c>
      <c r="F29" s="31" t="s">
        <v>2325</v>
      </c>
      <c r="G29" s="31" t="s">
        <v>2326</v>
      </c>
      <c r="H29" s="31" t="s">
        <v>2327</v>
      </c>
      <c r="I29" s="31" t="s">
        <v>2328</v>
      </c>
      <c r="J29" s="31" t="s">
        <v>1732</v>
      </c>
      <c r="K29" s="31" t="s">
        <v>2329</v>
      </c>
    </row>
    <row r="30" spans="1:20" ht="86.4">
      <c r="A30" s="2" t="s">
        <v>2330</v>
      </c>
      <c r="B30" s="32">
        <v>46275</v>
      </c>
      <c r="C30" s="31" t="s">
        <v>2086</v>
      </c>
      <c r="D30" s="31" t="s">
        <v>2331</v>
      </c>
      <c r="E30" s="31" t="s">
        <v>2332</v>
      </c>
      <c r="F30" s="31" t="s">
        <v>2333</v>
      </c>
      <c r="G30" s="31" t="s">
        <v>2334</v>
      </c>
      <c r="H30" s="31" t="s">
        <v>2335</v>
      </c>
      <c r="I30" s="31" t="s">
        <v>2336</v>
      </c>
      <c r="J30" s="31" t="s">
        <v>1732</v>
      </c>
      <c r="K30" s="31" t="s">
        <v>2337</v>
      </c>
    </row>
    <row r="31" spans="1:20" ht="72">
      <c r="A31" s="2" t="s">
        <v>2338</v>
      </c>
      <c r="B31" s="32">
        <v>46275</v>
      </c>
      <c r="C31" s="31" t="s">
        <v>2339</v>
      </c>
      <c r="D31" s="31" t="s">
        <v>2340</v>
      </c>
      <c r="E31" s="31" t="s">
        <v>2341</v>
      </c>
      <c r="F31" s="31" t="s">
        <v>2342</v>
      </c>
      <c r="G31" s="31" t="s">
        <v>2343</v>
      </c>
      <c r="H31" s="31" t="s">
        <v>2344</v>
      </c>
      <c r="I31" s="31" t="s">
        <v>2345</v>
      </c>
      <c r="J31" s="31" t="s">
        <v>1732</v>
      </c>
      <c r="K31" s="2" t="s">
        <v>2346</v>
      </c>
    </row>
    <row r="32" spans="1:20" ht="72">
      <c r="A32" s="2" t="s">
        <v>2347</v>
      </c>
      <c r="B32" s="32">
        <v>46275</v>
      </c>
      <c r="C32" s="31" t="s">
        <v>2348</v>
      </c>
      <c r="D32" s="31" t="s">
        <v>2349</v>
      </c>
      <c r="E32" s="31" t="s">
        <v>2350</v>
      </c>
      <c r="F32" s="31" t="s">
        <v>2351</v>
      </c>
      <c r="G32" s="31" t="s">
        <v>2352</v>
      </c>
      <c r="H32" s="31" t="s">
        <v>2353</v>
      </c>
      <c r="I32" s="31" t="s">
        <v>2354</v>
      </c>
      <c r="J32" s="31" t="s">
        <v>1732</v>
      </c>
      <c r="K32" s="31" t="s">
        <v>2355</v>
      </c>
    </row>
    <row r="33" spans="1:11" ht="76.8" customHeight="1">
      <c r="A33" s="71" t="s">
        <v>2573</v>
      </c>
      <c r="B33" s="70">
        <v>46277</v>
      </c>
      <c r="C33" s="71" t="s">
        <v>2574</v>
      </c>
      <c r="D33" s="71" t="s">
        <v>2575</v>
      </c>
      <c r="E33" s="71" t="s">
        <v>2576</v>
      </c>
      <c r="F33" s="71" t="s">
        <v>2577</v>
      </c>
      <c r="G33" s="71" t="s">
        <v>2578</v>
      </c>
      <c r="H33" s="71" t="s">
        <v>2579</v>
      </c>
      <c r="I33" s="71" t="s">
        <v>2580</v>
      </c>
      <c r="J33" s="71" t="s">
        <v>1732</v>
      </c>
      <c r="K33" s="71" t="s">
        <v>2581</v>
      </c>
    </row>
    <row r="34" spans="1:11" ht="76.8" customHeight="1">
      <c r="A34" s="71" t="s">
        <v>2582</v>
      </c>
      <c r="B34" s="70">
        <v>46277</v>
      </c>
      <c r="C34" s="71" t="s">
        <v>2583</v>
      </c>
      <c r="D34" s="71" t="s">
        <v>2584</v>
      </c>
      <c r="E34" s="71" t="s">
        <v>2585</v>
      </c>
      <c r="F34" s="71" t="s">
        <v>2586</v>
      </c>
      <c r="G34" s="71" t="s">
        <v>2587</v>
      </c>
      <c r="H34" s="71" t="s">
        <v>2588</v>
      </c>
      <c r="I34" s="71" t="s">
        <v>2589</v>
      </c>
      <c r="J34" s="71" t="s">
        <v>1732</v>
      </c>
      <c r="K34" s="71" t="s">
        <v>2590</v>
      </c>
    </row>
    <row r="35" spans="1:11" ht="76.8" customHeight="1">
      <c r="A35" s="71" t="s">
        <v>2591</v>
      </c>
      <c r="B35" s="70">
        <v>46277</v>
      </c>
      <c r="C35" s="71" t="s">
        <v>2592</v>
      </c>
      <c r="D35" s="71" t="s">
        <v>2593</v>
      </c>
      <c r="E35" s="71" t="s">
        <v>2594</v>
      </c>
      <c r="F35" s="71" t="s">
        <v>2595</v>
      </c>
      <c r="G35" s="71" t="s">
        <v>2596</v>
      </c>
      <c r="H35" s="71" t="s">
        <v>2597</v>
      </c>
      <c r="I35" s="71" t="s">
        <v>2598</v>
      </c>
      <c r="J35" s="71" t="s">
        <v>1732</v>
      </c>
      <c r="K35" s="71" t="s">
        <v>2599</v>
      </c>
    </row>
    <row r="36" spans="1:11" ht="76.8" customHeight="1">
      <c r="A36" s="71" t="s">
        <v>2600</v>
      </c>
      <c r="B36" s="70">
        <v>46277</v>
      </c>
      <c r="C36" s="71" t="s">
        <v>2592</v>
      </c>
      <c r="D36" s="71" t="s">
        <v>2601</v>
      </c>
      <c r="E36" s="71" t="s">
        <v>2602</v>
      </c>
      <c r="F36" s="71" t="s">
        <v>2603</v>
      </c>
      <c r="G36" s="71" t="s">
        <v>2604</v>
      </c>
      <c r="H36" s="71" t="s">
        <v>2605</v>
      </c>
      <c r="I36" s="71" t="s">
        <v>2606</v>
      </c>
      <c r="J36" s="71" t="s">
        <v>1732</v>
      </c>
      <c r="K36" s="71" t="s">
        <v>2607</v>
      </c>
    </row>
    <row r="37" spans="1:11" ht="76.8" customHeight="1">
      <c r="A37" s="71" t="s">
        <v>2608</v>
      </c>
      <c r="B37" s="70">
        <v>46277</v>
      </c>
      <c r="C37" s="71" t="s">
        <v>2252</v>
      </c>
      <c r="D37" s="71" t="s">
        <v>2609</v>
      </c>
      <c r="E37" s="71" t="s">
        <v>2610</v>
      </c>
      <c r="F37" s="71" t="s">
        <v>2611</v>
      </c>
      <c r="G37" s="71" t="s">
        <v>2612</v>
      </c>
      <c r="H37" s="71" t="s">
        <v>2613</v>
      </c>
      <c r="I37" s="71" t="s">
        <v>2614</v>
      </c>
      <c r="J37" s="71" t="s">
        <v>1732</v>
      </c>
      <c r="K37" s="71" t="s">
        <v>2615</v>
      </c>
    </row>
    <row r="38" spans="1:11" ht="76.8" customHeight="1">
      <c r="A38" s="71" t="s">
        <v>2616</v>
      </c>
      <c r="B38" s="70">
        <v>46277</v>
      </c>
      <c r="C38" s="71" t="s">
        <v>2617</v>
      </c>
      <c r="D38" s="71" t="s">
        <v>2618</v>
      </c>
      <c r="E38" s="71" t="s">
        <v>2619</v>
      </c>
      <c r="F38" s="71" t="s">
        <v>2620</v>
      </c>
      <c r="G38" s="71" t="s">
        <v>2621</v>
      </c>
      <c r="H38" s="71" t="s">
        <v>2622</v>
      </c>
      <c r="I38" s="71" t="s">
        <v>2623</v>
      </c>
      <c r="J38" s="71" t="s">
        <v>1732</v>
      </c>
      <c r="K38" s="71" t="s">
        <v>2624</v>
      </c>
    </row>
    <row r="39" spans="1:11" ht="76.8" customHeight="1">
      <c r="A39" s="71" t="s">
        <v>2625</v>
      </c>
      <c r="B39" s="70">
        <v>46277</v>
      </c>
      <c r="C39" s="71" t="s">
        <v>2313</v>
      </c>
      <c r="D39" s="71" t="s">
        <v>2626</v>
      </c>
      <c r="E39" s="71" t="s">
        <v>2627</v>
      </c>
      <c r="F39" s="71" t="s">
        <v>2628</v>
      </c>
      <c r="G39" s="71" t="s">
        <v>2629</v>
      </c>
      <c r="H39" s="71" t="s">
        <v>2630</v>
      </c>
      <c r="I39" s="71" t="s">
        <v>2631</v>
      </c>
      <c r="J39" s="71" t="s">
        <v>1732</v>
      </c>
      <c r="K39" s="71" t="s">
        <v>2632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0"/>
  <sheetViews>
    <sheetView workbookViewId="0"/>
  </sheetViews>
  <sheetFormatPr defaultRowHeight="14.4"/>
  <cols>
    <col min="2" max="2" width="51.33203125" customWidth="1"/>
    <col min="3" max="4" width="17.33203125" customWidth="1"/>
    <col min="5" max="5" width="23.6640625" customWidth="1"/>
    <col min="6" max="6" width="66.21875" customWidth="1"/>
  </cols>
  <sheetData>
    <row r="1" spans="1:6" s="25" customFormat="1" ht="6.15" customHeight="1">
      <c r="A1" s="23" t="s">
        <v>2356</v>
      </c>
      <c r="B1" s="23" t="s">
        <v>2357</v>
      </c>
      <c r="C1" s="24" t="s">
        <v>2358</v>
      </c>
      <c r="D1" s="24" t="s">
        <v>2359</v>
      </c>
      <c r="E1" s="23" t="s">
        <v>2360</v>
      </c>
      <c r="F1" s="23" t="s">
        <v>2361</v>
      </c>
    </row>
    <row r="2" spans="1:6" ht="16.2" customHeight="1">
      <c r="A2" s="2" t="s">
        <v>2362</v>
      </c>
      <c r="B2" s="1" t="s">
        <v>2363</v>
      </c>
      <c r="C2" s="22">
        <v>25</v>
      </c>
      <c r="D2" s="22">
        <v>1</v>
      </c>
      <c r="E2" s="1" t="s">
        <v>2364</v>
      </c>
      <c r="F2" s="1" t="s">
        <v>2365</v>
      </c>
    </row>
    <row r="3" spans="1:6" ht="16.2" customHeight="1">
      <c r="A3" s="2" t="s">
        <v>2366</v>
      </c>
      <c r="B3" s="1" t="s">
        <v>2367</v>
      </c>
      <c r="C3" s="22">
        <v>0</v>
      </c>
      <c r="D3" s="22">
        <v>0</v>
      </c>
      <c r="E3" s="1" t="s">
        <v>2368</v>
      </c>
      <c r="F3" s="1" t="s">
        <v>2369</v>
      </c>
    </row>
    <row r="4" spans="1:6" ht="16.2" customHeight="1">
      <c r="A4" s="2" t="s">
        <v>2370</v>
      </c>
      <c r="B4" s="1" t="s">
        <v>2371</v>
      </c>
      <c r="C4" s="22">
        <v>0</v>
      </c>
      <c r="D4" s="22"/>
      <c r="E4" s="1" t="s">
        <v>2368</v>
      </c>
      <c r="F4" s="1" t="s">
        <v>2372</v>
      </c>
    </row>
    <row r="5" spans="1:6" ht="16.2" customHeight="1">
      <c r="A5" s="2" t="s">
        <v>2373</v>
      </c>
      <c r="B5" s="1" t="s">
        <v>2374</v>
      </c>
      <c r="C5" s="22">
        <v>0</v>
      </c>
      <c r="D5" s="22"/>
      <c r="E5" s="1" t="s">
        <v>2368</v>
      </c>
      <c r="F5" s="1" t="s">
        <v>2375</v>
      </c>
    </row>
    <row r="6" spans="1:6" ht="16.2" customHeight="1">
      <c r="A6" s="2" t="s">
        <v>2376</v>
      </c>
      <c r="B6" s="1" t="s">
        <v>2377</v>
      </c>
      <c r="C6" s="21" t="s">
        <v>2378</v>
      </c>
      <c r="D6" s="21"/>
      <c r="E6" s="1" t="s">
        <v>2379</v>
      </c>
      <c r="F6" s="1" t="s">
        <v>2380</v>
      </c>
    </row>
    <row r="7" spans="1:6" ht="16.2" customHeight="1">
      <c r="A7" s="2" t="s">
        <v>2381</v>
      </c>
      <c r="B7" s="1" t="s">
        <v>2382</v>
      </c>
      <c r="C7" s="22">
        <v>0</v>
      </c>
      <c r="D7" s="22"/>
      <c r="E7" s="1" t="s">
        <v>2368</v>
      </c>
      <c r="F7" s="1" t="s">
        <v>2383</v>
      </c>
    </row>
    <row r="8" spans="1:6" ht="16.2" customHeight="1">
      <c r="A8" s="2" t="s">
        <v>2384</v>
      </c>
      <c r="B8" s="1" t="s">
        <v>2385</v>
      </c>
      <c r="C8" s="21" t="s">
        <v>2378</v>
      </c>
      <c r="D8" s="21"/>
      <c r="E8" s="1" t="s">
        <v>2379</v>
      </c>
      <c r="F8" s="1" t="s">
        <v>2386</v>
      </c>
    </row>
    <row r="9" spans="1:6" ht="16.2" customHeight="1">
      <c r="A9" s="2" t="s">
        <v>2387</v>
      </c>
      <c r="B9" s="1" t="s">
        <v>2388</v>
      </c>
      <c r="C9" s="22">
        <v>0</v>
      </c>
      <c r="D9" s="22"/>
      <c r="E9" s="1" t="s">
        <v>2368</v>
      </c>
      <c r="F9" s="1" t="s">
        <v>2389</v>
      </c>
    </row>
    <row r="10" spans="1:6" ht="16.2" customHeight="1">
      <c r="A10" s="2" t="s">
        <v>2390</v>
      </c>
      <c r="B10" s="1" t="s">
        <v>2391</v>
      </c>
      <c r="C10" s="22">
        <v>0</v>
      </c>
      <c r="D10" s="22"/>
      <c r="E10" s="1" t="s">
        <v>2392</v>
      </c>
      <c r="F10" s="1" t="s">
        <v>2393</v>
      </c>
    </row>
    <row r="11" spans="1:6" ht="16.2" customHeight="1">
      <c r="A11" s="2" t="s">
        <v>2394</v>
      </c>
      <c r="B11" s="1" t="s">
        <v>2395</v>
      </c>
      <c r="C11" s="22">
        <v>0</v>
      </c>
      <c r="D11" s="22"/>
      <c r="E11" s="1" t="s">
        <v>2368</v>
      </c>
      <c r="F11" s="1" t="s">
        <v>2396</v>
      </c>
    </row>
    <row r="12" spans="1:6" ht="16.2" customHeight="1">
      <c r="A12" s="2" t="s">
        <v>2397</v>
      </c>
      <c r="B12" s="1" t="s">
        <v>2398</v>
      </c>
      <c r="C12" s="22">
        <v>0</v>
      </c>
      <c r="D12" s="22"/>
      <c r="E12" s="1" t="s">
        <v>2368</v>
      </c>
      <c r="F12" s="1" t="s">
        <v>2399</v>
      </c>
    </row>
    <row r="13" spans="1:6" ht="16.2" customHeight="1">
      <c r="A13" s="2" t="s">
        <v>2400</v>
      </c>
      <c r="B13" s="1" t="s">
        <v>2401</v>
      </c>
      <c r="C13" s="21" t="s">
        <v>2378</v>
      </c>
      <c r="D13" s="21"/>
      <c r="E13" s="1" t="s">
        <v>2402</v>
      </c>
      <c r="F13" s="1" t="s">
        <v>2403</v>
      </c>
    </row>
    <row r="14" spans="1:6" ht="16.2" customHeight="1">
      <c r="A14" s="2" t="s">
        <v>2404</v>
      </c>
      <c r="B14" s="1" t="s">
        <v>2405</v>
      </c>
      <c r="C14" s="21" t="s">
        <v>2406</v>
      </c>
      <c r="D14" s="21"/>
      <c r="E14" s="1" t="s">
        <v>315</v>
      </c>
      <c r="F14" s="1" t="s">
        <v>2407</v>
      </c>
    </row>
    <row r="15" spans="1:6" ht="16.2" customHeight="1">
      <c r="A15" s="2" t="s">
        <v>2408</v>
      </c>
      <c r="B15" s="1" t="s">
        <v>2409</v>
      </c>
      <c r="C15" s="21" t="s">
        <v>2406</v>
      </c>
      <c r="D15" s="21"/>
      <c r="E15" s="1" t="s">
        <v>315</v>
      </c>
      <c r="F15" s="1" t="s">
        <v>2410</v>
      </c>
    </row>
    <row r="16" spans="1:6" ht="16.2" customHeight="1">
      <c r="A16" s="2" t="s">
        <v>2411</v>
      </c>
      <c r="B16" s="1" t="s">
        <v>2412</v>
      </c>
      <c r="C16" s="21" t="s">
        <v>2413</v>
      </c>
      <c r="D16" s="21"/>
      <c r="E16" s="1" t="s">
        <v>2414</v>
      </c>
      <c r="F16" s="1" t="s">
        <v>2415</v>
      </c>
    </row>
    <row r="17" spans="1:6" ht="16.2" customHeight="1">
      <c r="A17" s="2" t="s">
        <v>2416</v>
      </c>
      <c r="B17" s="1" t="s">
        <v>2417</v>
      </c>
      <c r="C17" s="21" t="s">
        <v>2413</v>
      </c>
      <c r="D17" s="21"/>
      <c r="E17" s="1" t="s">
        <v>2414</v>
      </c>
      <c r="F17" s="1" t="s">
        <v>2418</v>
      </c>
    </row>
    <row r="18" spans="1:6" ht="16.2" customHeight="1">
      <c r="A18" s="2" t="s">
        <v>2419</v>
      </c>
      <c r="B18" s="1" t="s">
        <v>2420</v>
      </c>
      <c r="C18" s="21" t="s">
        <v>2413</v>
      </c>
      <c r="D18" s="21"/>
      <c r="E18" s="1" t="s">
        <v>2421</v>
      </c>
      <c r="F18" s="1" t="s">
        <v>2422</v>
      </c>
    </row>
    <row r="19" spans="1:6" ht="16.2" customHeight="1">
      <c r="A19" s="2" t="s">
        <v>2423</v>
      </c>
      <c r="B19" s="1" t="s">
        <v>2424</v>
      </c>
      <c r="C19" s="21" t="s">
        <v>2378</v>
      </c>
      <c r="D19" s="21"/>
      <c r="E19" s="1" t="s">
        <v>2402</v>
      </c>
      <c r="F19" s="1" t="s">
        <v>2425</v>
      </c>
    </row>
    <row r="20" spans="1:6">
      <c r="A20" s="2" t="s">
        <v>2426</v>
      </c>
      <c r="B20" s="31" t="s">
        <v>2427</v>
      </c>
      <c r="C20" s="35">
        <v>0</v>
      </c>
      <c r="D20" s="34">
        <v>24</v>
      </c>
      <c r="E20" s="1" t="s">
        <v>2428</v>
      </c>
      <c r="F20" s="1" t="s">
        <v>2429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3"/>
  <sheetViews>
    <sheetView workbookViewId="0"/>
  </sheetViews>
  <sheetFormatPr defaultRowHeight="14.4"/>
  <cols>
    <col min="1" max="1" width="17" customWidth="1"/>
    <col min="2" max="2" width="27" customWidth="1"/>
    <col min="3" max="3" width="17.109375" customWidth="1"/>
    <col min="4" max="4" width="22.88671875" customWidth="1"/>
    <col min="5" max="5" width="19.44140625" customWidth="1"/>
    <col min="6" max="6" width="26.5546875" customWidth="1"/>
  </cols>
  <sheetData>
    <row r="1" spans="1:6" s="56" customFormat="1" ht="43.2">
      <c r="A1" s="88" t="s">
        <v>2633</v>
      </c>
      <c r="B1" s="71"/>
      <c r="C1" s="71"/>
      <c r="D1" s="71"/>
      <c r="E1" s="71"/>
      <c r="F1" s="71"/>
    </row>
    <row r="2" spans="1:6" s="57" customFormat="1" ht="11.1" customHeight="1">
      <c r="A2" s="89" t="s">
        <v>2430</v>
      </c>
      <c r="B2" s="89" t="s">
        <v>2431</v>
      </c>
      <c r="C2" s="90" t="s">
        <v>2432</v>
      </c>
      <c r="D2" s="90" t="s">
        <v>2433</v>
      </c>
      <c r="E2" s="90" t="s">
        <v>2434</v>
      </c>
      <c r="F2" s="90" t="s">
        <v>2435</v>
      </c>
    </row>
    <row r="3" spans="1:6" ht="47.55" customHeight="1">
      <c r="A3" s="69" t="s">
        <v>2436</v>
      </c>
      <c r="B3" s="71" t="s">
        <v>2437</v>
      </c>
      <c r="C3" s="91" t="s">
        <v>25</v>
      </c>
      <c r="D3" s="91" t="s">
        <v>2438</v>
      </c>
      <c r="E3" s="91" t="s">
        <v>2439</v>
      </c>
      <c r="F3" s="91" t="s">
        <v>27</v>
      </c>
    </row>
    <row r="4" spans="1:6" ht="47.55" customHeight="1">
      <c r="A4" s="69" t="s">
        <v>2440</v>
      </c>
      <c r="B4" s="71" t="s">
        <v>2441</v>
      </c>
      <c r="C4" s="91" t="s">
        <v>25</v>
      </c>
      <c r="D4" s="91" t="s">
        <v>2442</v>
      </c>
      <c r="E4" s="91" t="s">
        <v>2443</v>
      </c>
      <c r="F4" s="91" t="s">
        <v>27</v>
      </c>
    </row>
    <row r="5" spans="1:6" ht="48" customHeight="1">
      <c r="A5" s="69" t="s">
        <v>2634</v>
      </c>
      <c r="B5" s="71" t="s">
        <v>2635</v>
      </c>
      <c r="C5" s="91" t="s">
        <v>25</v>
      </c>
      <c r="D5" s="91" t="s">
        <v>2636</v>
      </c>
      <c r="E5" s="91" t="s">
        <v>2637</v>
      </c>
      <c r="F5" s="91" t="s">
        <v>27</v>
      </c>
    </row>
    <row r="6" spans="1:6" ht="48" customHeight="1">
      <c r="A6" s="69" t="s">
        <v>2638</v>
      </c>
      <c r="B6" s="71" t="s">
        <v>2639</v>
      </c>
      <c r="C6" s="91" t="s">
        <v>2640</v>
      </c>
      <c r="D6" s="91" t="s">
        <v>2641</v>
      </c>
      <c r="E6" s="91" t="s">
        <v>2642</v>
      </c>
      <c r="F6" s="91" t="s">
        <v>690</v>
      </c>
    </row>
    <row r="7" spans="1:6">
      <c r="A7" s="71"/>
      <c r="B7" s="71"/>
      <c r="C7" s="71"/>
      <c r="D7" s="71"/>
      <c r="E7" s="71"/>
      <c r="F7" s="71"/>
    </row>
    <row r="8" spans="1:6" s="56" customFormat="1" ht="43.2">
      <c r="A8" s="88" t="s">
        <v>520</v>
      </c>
      <c r="B8" s="71"/>
      <c r="C8" s="71"/>
      <c r="D8" s="71"/>
      <c r="E8" s="71"/>
      <c r="F8" s="71"/>
    </row>
    <row r="9" spans="1:6" s="57" customFormat="1">
      <c r="A9" s="90" t="s">
        <v>1322</v>
      </c>
      <c r="B9" s="89" t="s">
        <v>2444</v>
      </c>
      <c r="C9" s="89" t="s">
        <v>1325</v>
      </c>
      <c r="D9" s="89" t="s">
        <v>2445</v>
      </c>
      <c r="E9" s="71"/>
      <c r="F9" s="71"/>
    </row>
    <row r="10" spans="1:6" ht="33.6" customHeight="1">
      <c r="A10" s="91">
        <v>1</v>
      </c>
      <c r="B10" s="71" t="s">
        <v>2436</v>
      </c>
      <c r="C10" s="71" t="s">
        <v>2446</v>
      </c>
      <c r="D10" s="69" t="s">
        <v>27</v>
      </c>
      <c r="E10" s="71"/>
      <c r="F10" s="71"/>
    </row>
    <row r="11" spans="1:6" ht="33.6" customHeight="1">
      <c r="A11" s="91">
        <v>2</v>
      </c>
      <c r="B11" s="71" t="s">
        <v>2440</v>
      </c>
      <c r="C11" s="71" t="s">
        <v>2447</v>
      </c>
      <c r="D11" s="69" t="s">
        <v>27</v>
      </c>
      <c r="E11" s="71"/>
      <c r="F11" s="71"/>
    </row>
    <row r="12" spans="1:6" ht="33.6" customHeight="1">
      <c r="A12" s="91">
        <v>3</v>
      </c>
      <c r="B12" s="71" t="s">
        <v>2634</v>
      </c>
      <c r="C12" s="71" t="s">
        <v>2643</v>
      </c>
      <c r="D12" s="69" t="s">
        <v>27</v>
      </c>
      <c r="E12" s="71"/>
      <c r="F12" s="71"/>
    </row>
    <row r="13" spans="1:6" ht="33.6" customHeight="1">
      <c r="A13" s="91">
        <v>4</v>
      </c>
      <c r="B13" s="71" t="s">
        <v>2638</v>
      </c>
      <c r="C13" s="71" t="s">
        <v>2644</v>
      </c>
      <c r="D13" s="69" t="s">
        <v>690</v>
      </c>
      <c r="E13" s="71"/>
      <c r="F13" s="7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84"/>
  <sheetViews>
    <sheetView tabSelected="1" topLeftCell="A126" workbookViewId="0">
      <selection activeCell="I64" sqref="I64:I65"/>
    </sheetView>
  </sheetViews>
  <sheetFormatPr defaultRowHeight="14.4"/>
  <cols>
    <col min="1" max="1" width="11.77734375" style="30" customWidth="1"/>
    <col min="3" max="3" width="44.44140625" customWidth="1"/>
    <col min="4" max="4" width="34.33203125" customWidth="1"/>
    <col min="5" max="5" width="14.109375" customWidth="1"/>
    <col min="6" max="6" width="51.33203125" customWidth="1"/>
    <col min="7" max="7" width="16.77734375" customWidth="1"/>
    <col min="8" max="8" width="11.77734375" customWidth="1"/>
    <col min="9" max="9" width="10.109375" customWidth="1"/>
    <col min="10" max="10" width="84.44140625" customWidth="1"/>
    <col min="11" max="11" width="14.77734375" customWidth="1"/>
    <col min="12" max="12" width="25.88671875" customWidth="1"/>
    <col min="13" max="13" width="19.33203125" style="14" customWidth="1"/>
    <col min="14" max="14" width="15" customWidth="1"/>
  </cols>
  <sheetData>
    <row r="1" spans="1:14" s="4" customFormat="1" ht="7.65" customHeight="1">
      <c r="A1" s="33" t="s">
        <v>5</v>
      </c>
      <c r="B1" s="3" t="s">
        <v>6</v>
      </c>
      <c r="C1" s="3" t="s">
        <v>7</v>
      </c>
      <c r="D1" s="3" t="s">
        <v>8</v>
      </c>
      <c r="E1" s="3" t="s">
        <v>9</v>
      </c>
      <c r="F1" s="3" t="s">
        <v>10</v>
      </c>
      <c r="G1" s="18" t="s">
        <v>11</v>
      </c>
      <c r="H1" s="3" t="s">
        <v>12</v>
      </c>
      <c r="I1" s="3" t="s">
        <v>13</v>
      </c>
      <c r="J1" s="3" t="s">
        <v>14</v>
      </c>
      <c r="K1" s="4" t="s">
        <v>15</v>
      </c>
      <c r="L1" s="4" t="s">
        <v>16</v>
      </c>
      <c r="M1" s="26" t="s">
        <v>17</v>
      </c>
      <c r="N1" s="14" t="s">
        <v>18</v>
      </c>
    </row>
    <row r="2" spans="1:14" ht="20.55" customHeight="1">
      <c r="A2" s="31" t="s">
        <v>19</v>
      </c>
      <c r="B2" s="1" t="s">
        <v>20</v>
      </c>
      <c r="C2" s="1" t="s">
        <v>21</v>
      </c>
      <c r="D2" s="1" t="s">
        <v>22</v>
      </c>
      <c r="E2" s="1" t="s">
        <v>22</v>
      </c>
      <c r="F2" s="1" t="s">
        <v>23</v>
      </c>
      <c r="G2" s="19" t="s">
        <v>24</v>
      </c>
      <c r="H2" s="1" t="s">
        <v>25</v>
      </c>
      <c r="I2" s="20"/>
      <c r="J2" s="1" t="s">
        <v>26</v>
      </c>
      <c r="K2" s="1" t="s">
        <v>27</v>
      </c>
      <c r="L2" s="1" t="s">
        <v>28</v>
      </c>
      <c r="M2" s="1" t="s">
        <v>29</v>
      </c>
      <c r="N2" s="27">
        <f t="shared" ref="N2:N65" si="0">IF(ISNUMBER(G2),G2,IF(ISNUMBER(SEARCH("/",G2)),"",IFERROR(VALUE(LEFT(G2,FIND(" ",G2)-1)),"")))</f>
        <v>0</v>
      </c>
    </row>
    <row r="3" spans="1:14" ht="20.55" customHeight="1">
      <c r="A3" s="31" t="s">
        <v>30</v>
      </c>
      <c r="B3" s="1" t="s">
        <v>31</v>
      </c>
      <c r="C3" s="1" t="s">
        <v>32</v>
      </c>
      <c r="D3" s="1" t="s">
        <v>22</v>
      </c>
      <c r="E3" s="1" t="s">
        <v>22</v>
      </c>
      <c r="F3" s="1" t="s">
        <v>33</v>
      </c>
      <c r="G3" s="19" t="s">
        <v>24</v>
      </c>
      <c r="H3" s="1" t="s">
        <v>25</v>
      </c>
      <c r="I3" s="20"/>
      <c r="J3" s="1" t="s">
        <v>34</v>
      </c>
      <c r="K3" s="1" t="s">
        <v>27</v>
      </c>
      <c r="L3" s="1" t="s">
        <v>28</v>
      </c>
      <c r="M3" s="1" t="s">
        <v>29</v>
      </c>
      <c r="N3" s="27">
        <f t="shared" si="0"/>
        <v>0</v>
      </c>
    </row>
    <row r="4" spans="1:14" ht="20.55" customHeight="1">
      <c r="A4" s="31" t="s">
        <v>35</v>
      </c>
      <c r="B4" s="1" t="s">
        <v>36</v>
      </c>
      <c r="C4" s="1" t="s">
        <v>37</v>
      </c>
      <c r="D4" s="1" t="s">
        <v>22</v>
      </c>
      <c r="E4" s="1" t="s">
        <v>22</v>
      </c>
      <c r="F4" s="1" t="s">
        <v>38</v>
      </c>
      <c r="G4" s="19" t="s">
        <v>24</v>
      </c>
      <c r="H4" s="1" t="s">
        <v>25</v>
      </c>
      <c r="I4" s="20"/>
      <c r="J4" s="1" t="s">
        <v>39</v>
      </c>
      <c r="K4" s="1" t="s">
        <v>27</v>
      </c>
      <c r="L4" s="1" t="s">
        <v>28</v>
      </c>
      <c r="M4" s="1" t="s">
        <v>29</v>
      </c>
      <c r="N4" s="27">
        <f t="shared" si="0"/>
        <v>0</v>
      </c>
    </row>
    <row r="5" spans="1:14" ht="20.55" customHeight="1">
      <c r="A5" s="31" t="s">
        <v>40</v>
      </c>
      <c r="B5" s="1" t="s">
        <v>41</v>
      </c>
      <c r="C5" s="1" t="s">
        <v>42</v>
      </c>
      <c r="D5" s="1" t="s">
        <v>22</v>
      </c>
      <c r="E5" s="1" t="s">
        <v>22</v>
      </c>
      <c r="F5" s="1" t="s">
        <v>43</v>
      </c>
      <c r="G5" s="19" t="s">
        <v>24</v>
      </c>
      <c r="H5" s="1" t="s">
        <v>25</v>
      </c>
      <c r="I5" s="20"/>
      <c r="J5" s="1" t="s">
        <v>44</v>
      </c>
      <c r="K5" s="1" t="s">
        <v>27</v>
      </c>
      <c r="L5" s="1" t="s">
        <v>28</v>
      </c>
      <c r="M5" s="1" t="s">
        <v>29</v>
      </c>
      <c r="N5" s="27">
        <f t="shared" si="0"/>
        <v>0</v>
      </c>
    </row>
    <row r="6" spans="1:14" ht="20.55" customHeight="1">
      <c r="A6" s="31" t="s">
        <v>45</v>
      </c>
      <c r="B6" s="1" t="s">
        <v>46</v>
      </c>
      <c r="C6" s="1" t="s">
        <v>47</v>
      </c>
      <c r="D6" s="1" t="s">
        <v>19</v>
      </c>
      <c r="E6" s="1" t="s">
        <v>48</v>
      </c>
      <c r="F6" s="1" t="s">
        <v>49</v>
      </c>
      <c r="G6" s="19" t="s">
        <v>50</v>
      </c>
      <c r="H6" s="1" t="s">
        <v>22</v>
      </c>
      <c r="I6" s="20"/>
      <c r="J6" s="1" t="s">
        <v>51</v>
      </c>
      <c r="K6" s="1" t="s">
        <v>27</v>
      </c>
      <c r="L6" s="1" t="s">
        <v>28</v>
      </c>
      <c r="M6" s="1" t="s">
        <v>29</v>
      </c>
      <c r="N6" s="27" t="str">
        <f t="shared" si="0"/>
        <v/>
      </c>
    </row>
    <row r="7" spans="1:14" ht="20.55" customHeight="1">
      <c r="A7" s="31" t="s">
        <v>52</v>
      </c>
      <c r="B7" s="1" t="s">
        <v>53</v>
      </c>
      <c r="C7" s="1" t="s">
        <v>54</v>
      </c>
      <c r="D7" s="1" t="s">
        <v>45</v>
      </c>
      <c r="E7" s="1" t="s">
        <v>48</v>
      </c>
      <c r="F7" s="1" t="s">
        <v>55</v>
      </c>
      <c r="G7" s="19" t="s">
        <v>50</v>
      </c>
      <c r="H7" s="1" t="s">
        <v>22</v>
      </c>
      <c r="I7" s="20"/>
      <c r="J7" s="1" t="s">
        <v>56</v>
      </c>
      <c r="K7" s="1" t="s">
        <v>27</v>
      </c>
      <c r="L7" s="1" t="s">
        <v>28</v>
      </c>
      <c r="M7" s="1" t="s">
        <v>29</v>
      </c>
      <c r="N7" s="27" t="str">
        <f t="shared" si="0"/>
        <v/>
      </c>
    </row>
    <row r="8" spans="1:14" ht="20.55" customHeight="1">
      <c r="A8" s="31" t="s">
        <v>57</v>
      </c>
      <c r="B8" s="1" t="s">
        <v>58</v>
      </c>
      <c r="C8" s="1" t="s">
        <v>59</v>
      </c>
      <c r="D8" s="1" t="s">
        <v>52</v>
      </c>
      <c r="E8" s="1" t="s">
        <v>48</v>
      </c>
      <c r="F8" s="1" t="s">
        <v>60</v>
      </c>
      <c r="G8" s="19" t="s">
        <v>50</v>
      </c>
      <c r="H8" s="1" t="s">
        <v>22</v>
      </c>
      <c r="I8" s="20"/>
      <c r="J8" s="1" t="s">
        <v>61</v>
      </c>
      <c r="K8" s="1" t="s">
        <v>27</v>
      </c>
      <c r="L8" s="1" t="s">
        <v>28</v>
      </c>
      <c r="M8" s="1" t="s">
        <v>29</v>
      </c>
      <c r="N8" s="27" t="str">
        <f t="shared" si="0"/>
        <v/>
      </c>
    </row>
    <row r="9" spans="1:14" ht="20.55" customHeight="1">
      <c r="A9" s="31" t="s">
        <v>62</v>
      </c>
      <c r="B9" s="1" t="s">
        <v>63</v>
      </c>
      <c r="C9" s="1" t="s">
        <v>64</v>
      </c>
      <c r="D9" s="1" t="s">
        <v>57</v>
      </c>
      <c r="E9" s="1" t="s">
        <v>48</v>
      </c>
      <c r="F9" s="1" t="s">
        <v>65</v>
      </c>
      <c r="G9" s="19" t="s">
        <v>66</v>
      </c>
      <c r="H9" s="1" t="s">
        <v>67</v>
      </c>
      <c r="I9" s="20"/>
      <c r="J9" s="1" t="s">
        <v>68</v>
      </c>
      <c r="K9" s="1" t="s">
        <v>27</v>
      </c>
      <c r="L9" s="1" t="s">
        <v>28</v>
      </c>
      <c r="M9" s="1" t="s">
        <v>29</v>
      </c>
      <c r="N9" s="27">
        <f t="shared" si="0"/>
        <v>6</v>
      </c>
    </row>
    <row r="10" spans="1:14" ht="20.55" customHeight="1">
      <c r="A10" s="31" t="s">
        <v>69</v>
      </c>
      <c r="B10" s="1" t="s">
        <v>70</v>
      </c>
      <c r="C10" s="1" t="s">
        <v>71</v>
      </c>
      <c r="D10" s="1" t="s">
        <v>62</v>
      </c>
      <c r="E10" s="1" t="s">
        <v>48</v>
      </c>
      <c r="F10" s="1" t="s">
        <v>72</v>
      </c>
      <c r="G10" s="19" t="s">
        <v>66</v>
      </c>
      <c r="H10" s="1" t="s">
        <v>67</v>
      </c>
      <c r="I10" s="20"/>
      <c r="J10" s="1" t="s">
        <v>73</v>
      </c>
      <c r="K10" s="1" t="s">
        <v>27</v>
      </c>
      <c r="L10" s="1" t="s">
        <v>28</v>
      </c>
      <c r="M10" s="1" t="s">
        <v>29</v>
      </c>
      <c r="N10" s="27">
        <f t="shared" si="0"/>
        <v>6</v>
      </c>
    </row>
    <row r="11" spans="1:14" ht="20.55" customHeight="1">
      <c r="A11" s="31" t="s">
        <v>74</v>
      </c>
      <c r="B11" s="1" t="s">
        <v>70</v>
      </c>
      <c r="C11" s="1" t="s">
        <v>75</v>
      </c>
      <c r="D11" s="1" t="s">
        <v>69</v>
      </c>
      <c r="E11" s="1" t="s">
        <v>48</v>
      </c>
      <c r="F11" s="1" t="s">
        <v>76</v>
      </c>
      <c r="G11" s="19" t="s">
        <v>77</v>
      </c>
      <c r="H11" s="1" t="s">
        <v>67</v>
      </c>
      <c r="I11" s="20"/>
      <c r="J11" s="1" t="s">
        <v>78</v>
      </c>
      <c r="K11" s="1" t="s">
        <v>27</v>
      </c>
      <c r="L11" s="1" t="s">
        <v>28</v>
      </c>
      <c r="M11" s="1" t="s">
        <v>29</v>
      </c>
      <c r="N11" s="27">
        <f t="shared" si="0"/>
        <v>3</v>
      </c>
    </row>
    <row r="12" spans="1:14" ht="20.55" customHeight="1">
      <c r="A12" s="31" t="s">
        <v>79</v>
      </c>
      <c r="B12" s="1" t="s">
        <v>80</v>
      </c>
      <c r="C12" s="1" t="s">
        <v>81</v>
      </c>
      <c r="D12" s="1" t="s">
        <v>74</v>
      </c>
      <c r="E12" s="1" t="s">
        <v>48</v>
      </c>
      <c r="F12" s="1" t="s">
        <v>82</v>
      </c>
      <c r="G12" s="19" t="s">
        <v>24</v>
      </c>
      <c r="H12" s="1" t="s">
        <v>25</v>
      </c>
      <c r="I12" s="20"/>
      <c r="J12" s="1" t="s">
        <v>83</v>
      </c>
      <c r="K12" s="1" t="s">
        <v>27</v>
      </c>
      <c r="L12" s="1" t="s">
        <v>28</v>
      </c>
      <c r="M12" s="1" t="s">
        <v>29</v>
      </c>
      <c r="N12" s="27">
        <f t="shared" si="0"/>
        <v>0</v>
      </c>
    </row>
    <row r="13" spans="1:14" ht="20.55" customHeight="1">
      <c r="A13" s="31" t="s">
        <v>84</v>
      </c>
      <c r="B13" s="1" t="s">
        <v>85</v>
      </c>
      <c r="C13" s="1" t="s">
        <v>86</v>
      </c>
      <c r="D13" s="1" t="s">
        <v>19</v>
      </c>
      <c r="E13" s="1" t="s">
        <v>48</v>
      </c>
      <c r="F13" s="1" t="s">
        <v>87</v>
      </c>
      <c r="G13" s="19" t="s">
        <v>88</v>
      </c>
      <c r="H13" s="1" t="s">
        <v>25</v>
      </c>
      <c r="I13" s="20"/>
      <c r="J13" s="1" t="s">
        <v>89</v>
      </c>
      <c r="K13" s="1" t="s">
        <v>27</v>
      </c>
      <c r="L13" s="1" t="s">
        <v>28</v>
      </c>
      <c r="M13" s="1" t="s">
        <v>29</v>
      </c>
      <c r="N13" s="27">
        <f t="shared" si="0"/>
        <v>1</v>
      </c>
    </row>
    <row r="14" spans="1:14" ht="20.55" customHeight="1">
      <c r="A14" s="31" t="s">
        <v>90</v>
      </c>
      <c r="B14" s="1" t="s">
        <v>91</v>
      </c>
      <c r="C14" s="1" t="s">
        <v>92</v>
      </c>
      <c r="D14" s="1" t="s">
        <v>93</v>
      </c>
      <c r="E14" s="1" t="s">
        <v>48</v>
      </c>
      <c r="F14" s="1" t="s">
        <v>94</v>
      </c>
      <c r="G14" s="19" t="s">
        <v>95</v>
      </c>
      <c r="H14" s="1" t="s">
        <v>25</v>
      </c>
      <c r="I14" s="20"/>
      <c r="J14" s="29" t="s">
        <v>96</v>
      </c>
      <c r="K14" s="1" t="s">
        <v>27</v>
      </c>
      <c r="L14" s="1" t="s">
        <v>28</v>
      </c>
      <c r="M14" s="1" t="s">
        <v>29</v>
      </c>
      <c r="N14" s="27">
        <f t="shared" si="0"/>
        <v>2</v>
      </c>
    </row>
    <row r="15" spans="1:14" ht="20.55" customHeight="1">
      <c r="A15" s="31" t="s">
        <v>97</v>
      </c>
      <c r="B15" s="1" t="s">
        <v>98</v>
      </c>
      <c r="C15" s="1" t="s">
        <v>99</v>
      </c>
      <c r="D15" s="1" t="s">
        <v>90</v>
      </c>
      <c r="E15" s="1" t="s">
        <v>48</v>
      </c>
      <c r="F15" s="1" t="s">
        <v>100</v>
      </c>
      <c r="G15" s="19" t="s">
        <v>88</v>
      </c>
      <c r="H15" s="1" t="s">
        <v>25</v>
      </c>
      <c r="I15" s="20"/>
      <c r="J15" s="1" t="s">
        <v>101</v>
      </c>
      <c r="K15" s="1" t="s">
        <v>27</v>
      </c>
      <c r="L15" s="1" t="s">
        <v>28</v>
      </c>
      <c r="M15" s="1" t="s">
        <v>29</v>
      </c>
      <c r="N15" s="27">
        <f t="shared" si="0"/>
        <v>1</v>
      </c>
    </row>
    <row r="16" spans="1:14" ht="20.55" customHeight="1">
      <c r="A16" s="31" t="s">
        <v>102</v>
      </c>
      <c r="B16" s="1" t="s">
        <v>103</v>
      </c>
      <c r="C16" s="1" t="s">
        <v>104</v>
      </c>
      <c r="D16" s="1" t="s">
        <v>105</v>
      </c>
      <c r="E16" s="1" t="s">
        <v>48</v>
      </c>
      <c r="F16" s="1" t="s">
        <v>106</v>
      </c>
      <c r="G16" s="19" t="s">
        <v>24</v>
      </c>
      <c r="H16" s="1" t="s">
        <v>25</v>
      </c>
      <c r="I16" s="20"/>
      <c r="J16" s="1" t="s">
        <v>107</v>
      </c>
      <c r="K16" s="1" t="s">
        <v>27</v>
      </c>
      <c r="L16" s="1" t="s">
        <v>28</v>
      </c>
      <c r="M16" s="1" t="s">
        <v>29</v>
      </c>
      <c r="N16" s="27">
        <f t="shared" si="0"/>
        <v>0</v>
      </c>
    </row>
    <row r="17" spans="1:14" ht="20.55" customHeight="1">
      <c r="A17" s="31" t="s">
        <v>108</v>
      </c>
      <c r="B17" s="1" t="s">
        <v>36</v>
      </c>
      <c r="C17" s="1" t="s">
        <v>109</v>
      </c>
      <c r="D17" s="1" t="s">
        <v>35</v>
      </c>
      <c r="E17" s="1" t="s">
        <v>48</v>
      </c>
      <c r="F17" s="1" t="s">
        <v>110</v>
      </c>
      <c r="G17" s="19" t="s">
        <v>111</v>
      </c>
      <c r="H17" s="1" t="s">
        <v>25</v>
      </c>
      <c r="I17" s="1"/>
      <c r="J17" s="1" t="s">
        <v>112</v>
      </c>
      <c r="K17" s="1" t="s">
        <v>113</v>
      </c>
      <c r="L17" s="1" t="s">
        <v>114</v>
      </c>
      <c r="M17" s="1" t="s">
        <v>29</v>
      </c>
      <c r="N17" s="27" t="str">
        <f t="shared" si="0"/>
        <v/>
      </c>
    </row>
    <row r="18" spans="1:14" ht="20.55" customHeight="1">
      <c r="A18" s="31" t="s">
        <v>115</v>
      </c>
      <c r="B18" s="1" t="s">
        <v>31</v>
      </c>
      <c r="C18" s="1" t="s">
        <v>116</v>
      </c>
      <c r="D18" s="1" t="s">
        <v>30</v>
      </c>
      <c r="E18" s="1" t="s">
        <v>48</v>
      </c>
      <c r="F18" s="1" t="s">
        <v>117</v>
      </c>
      <c r="G18" s="19" t="s">
        <v>118</v>
      </c>
      <c r="H18" s="1" t="s">
        <v>67</v>
      </c>
      <c r="I18" s="1"/>
      <c r="J18" s="1" t="s">
        <v>119</v>
      </c>
      <c r="K18" s="1" t="s">
        <v>113</v>
      </c>
      <c r="L18" s="1" t="s">
        <v>114</v>
      </c>
      <c r="M18" s="1" t="s">
        <v>29</v>
      </c>
      <c r="N18" s="27" t="str">
        <f t="shared" si="0"/>
        <v/>
      </c>
    </row>
    <row r="19" spans="1:14" ht="20.55" customHeight="1">
      <c r="A19" s="31" t="s">
        <v>120</v>
      </c>
      <c r="B19" s="1" t="s">
        <v>121</v>
      </c>
      <c r="C19" s="1" t="s">
        <v>122</v>
      </c>
      <c r="D19" s="1" t="s">
        <v>22</v>
      </c>
      <c r="E19" s="1" t="s">
        <v>22</v>
      </c>
      <c r="F19" s="1" t="s">
        <v>123</v>
      </c>
      <c r="G19" s="19" t="s">
        <v>124</v>
      </c>
      <c r="H19" s="1" t="s">
        <v>67</v>
      </c>
      <c r="I19" s="1"/>
      <c r="J19" s="1" t="s">
        <v>125</v>
      </c>
      <c r="K19" s="1" t="s">
        <v>113</v>
      </c>
      <c r="L19" s="1" t="s">
        <v>114</v>
      </c>
      <c r="M19" s="1" t="s">
        <v>29</v>
      </c>
      <c r="N19" s="27" t="str">
        <f t="shared" si="0"/>
        <v/>
      </c>
    </row>
    <row r="20" spans="1:14" ht="20.55" customHeight="1">
      <c r="A20" s="31" t="s">
        <v>126</v>
      </c>
      <c r="B20" s="1" t="s">
        <v>127</v>
      </c>
      <c r="C20" s="1" t="s">
        <v>128</v>
      </c>
      <c r="D20" s="1" t="s">
        <v>22</v>
      </c>
      <c r="E20" s="1" t="s">
        <v>22</v>
      </c>
      <c r="F20" s="1" t="s">
        <v>129</v>
      </c>
      <c r="G20" s="19" t="s">
        <v>130</v>
      </c>
      <c r="H20" s="1" t="s">
        <v>67</v>
      </c>
      <c r="I20" s="1"/>
      <c r="J20" s="1" t="s">
        <v>131</v>
      </c>
      <c r="K20" s="1" t="s">
        <v>113</v>
      </c>
      <c r="L20" s="1" t="s">
        <v>114</v>
      </c>
      <c r="M20" s="1" t="s">
        <v>29</v>
      </c>
      <c r="N20" s="27" t="str">
        <f t="shared" si="0"/>
        <v/>
      </c>
    </row>
    <row r="21" spans="1:14" ht="20.55" customHeight="1">
      <c r="A21" s="31" t="s">
        <v>132</v>
      </c>
      <c r="B21" s="1" t="s">
        <v>133</v>
      </c>
      <c r="C21" s="1" t="s">
        <v>134</v>
      </c>
      <c r="D21" s="1" t="s">
        <v>79</v>
      </c>
      <c r="E21" s="1" t="s">
        <v>48</v>
      </c>
      <c r="F21" s="1" t="s">
        <v>135</v>
      </c>
      <c r="G21" s="19" t="s">
        <v>77</v>
      </c>
      <c r="H21" s="1" t="s">
        <v>67</v>
      </c>
      <c r="I21" s="20"/>
      <c r="J21" s="1" t="s">
        <v>136</v>
      </c>
      <c r="K21" s="1" t="s">
        <v>27</v>
      </c>
      <c r="L21" s="1" t="s">
        <v>28</v>
      </c>
      <c r="M21" s="1" t="s">
        <v>29</v>
      </c>
      <c r="N21" s="27">
        <f t="shared" si="0"/>
        <v>3</v>
      </c>
    </row>
    <row r="22" spans="1:14" ht="20.55" customHeight="1">
      <c r="A22" s="31" t="s">
        <v>137</v>
      </c>
      <c r="B22" s="1" t="s">
        <v>133</v>
      </c>
      <c r="C22" s="1" t="s">
        <v>138</v>
      </c>
      <c r="D22" s="1" t="s">
        <v>132</v>
      </c>
      <c r="E22" s="1" t="s">
        <v>48</v>
      </c>
      <c r="F22" s="1" t="s">
        <v>139</v>
      </c>
      <c r="G22" s="19" t="s">
        <v>66</v>
      </c>
      <c r="H22" s="1" t="s">
        <v>140</v>
      </c>
      <c r="I22" s="20"/>
      <c r="J22" s="1" t="s">
        <v>141</v>
      </c>
      <c r="K22" s="31" t="s">
        <v>27</v>
      </c>
      <c r="L22" s="1" t="s">
        <v>28</v>
      </c>
      <c r="M22" s="1" t="s">
        <v>29</v>
      </c>
      <c r="N22" s="27">
        <f t="shared" si="0"/>
        <v>6</v>
      </c>
    </row>
    <row r="23" spans="1:14" ht="20.55" customHeight="1">
      <c r="A23" s="31" t="s">
        <v>142</v>
      </c>
      <c r="B23" s="1" t="s">
        <v>127</v>
      </c>
      <c r="C23" s="1" t="s">
        <v>143</v>
      </c>
      <c r="D23" s="1" t="s">
        <v>79</v>
      </c>
      <c r="E23" s="1" t="s">
        <v>48</v>
      </c>
      <c r="F23" s="1" t="s">
        <v>144</v>
      </c>
      <c r="G23" s="19" t="s">
        <v>111</v>
      </c>
      <c r="H23" s="1" t="s">
        <v>25</v>
      </c>
      <c r="I23" s="1"/>
      <c r="J23" s="1" t="s">
        <v>145</v>
      </c>
      <c r="K23" s="1" t="s">
        <v>113</v>
      </c>
      <c r="L23" s="1" t="s">
        <v>114</v>
      </c>
      <c r="M23" s="1" t="s">
        <v>29</v>
      </c>
      <c r="N23" s="27" t="str">
        <f t="shared" si="0"/>
        <v/>
      </c>
    </row>
    <row r="24" spans="1:14" ht="20.55" customHeight="1">
      <c r="A24" s="31" t="s">
        <v>146</v>
      </c>
      <c r="B24" s="1" t="s">
        <v>41</v>
      </c>
      <c r="C24" s="1" t="s">
        <v>147</v>
      </c>
      <c r="D24" s="1" t="s">
        <v>40</v>
      </c>
      <c r="E24" s="1" t="s">
        <v>48</v>
      </c>
      <c r="F24" s="1" t="s">
        <v>148</v>
      </c>
      <c r="G24" s="19" t="s">
        <v>149</v>
      </c>
      <c r="H24" s="1" t="s">
        <v>25</v>
      </c>
      <c r="I24" s="1"/>
      <c r="J24" s="1" t="s">
        <v>150</v>
      </c>
      <c r="K24" s="1" t="s">
        <v>113</v>
      </c>
      <c r="L24" s="1" t="s">
        <v>114</v>
      </c>
      <c r="M24" s="1" t="s">
        <v>29</v>
      </c>
      <c r="N24" s="27" t="str">
        <f t="shared" si="0"/>
        <v/>
      </c>
    </row>
    <row r="25" spans="1:14" ht="20.55" customHeight="1">
      <c r="A25" s="31" t="s">
        <v>151</v>
      </c>
      <c r="B25" s="1" t="s">
        <v>152</v>
      </c>
      <c r="C25" s="1" t="s">
        <v>153</v>
      </c>
      <c r="D25" s="1" t="s">
        <v>22</v>
      </c>
      <c r="E25" s="1" t="s">
        <v>22</v>
      </c>
      <c r="F25" s="1" t="s">
        <v>154</v>
      </c>
      <c r="G25" s="19" t="s">
        <v>95</v>
      </c>
      <c r="H25" s="1" t="s">
        <v>67</v>
      </c>
      <c r="I25" s="1"/>
      <c r="J25" s="1" t="s">
        <v>155</v>
      </c>
      <c r="K25" s="1" t="s">
        <v>156</v>
      </c>
      <c r="L25" s="1" t="s">
        <v>157</v>
      </c>
      <c r="M25" s="1" t="s">
        <v>29</v>
      </c>
      <c r="N25" s="27">
        <f t="shared" si="0"/>
        <v>2</v>
      </c>
    </row>
    <row r="26" spans="1:14" ht="20.55" customHeight="1">
      <c r="A26" s="31" t="s">
        <v>158</v>
      </c>
      <c r="B26" s="1" t="s">
        <v>152</v>
      </c>
      <c r="C26" s="1" t="s">
        <v>159</v>
      </c>
      <c r="D26" s="1" t="s">
        <v>151</v>
      </c>
      <c r="E26" s="1" t="s">
        <v>48</v>
      </c>
      <c r="F26" s="1" t="s">
        <v>160</v>
      </c>
      <c r="G26" s="19" t="s">
        <v>95</v>
      </c>
      <c r="H26" s="1" t="s">
        <v>67</v>
      </c>
      <c r="I26" s="1"/>
      <c r="J26" s="1" t="s">
        <v>161</v>
      </c>
      <c r="K26" s="1" t="s">
        <v>156</v>
      </c>
      <c r="L26" s="1" t="s">
        <v>157</v>
      </c>
      <c r="M26" s="1" t="s">
        <v>29</v>
      </c>
      <c r="N26" s="27">
        <f t="shared" si="0"/>
        <v>2</v>
      </c>
    </row>
    <row r="27" spans="1:14" ht="20.55" customHeight="1">
      <c r="A27" s="31" t="s">
        <v>162</v>
      </c>
      <c r="B27" s="1" t="s">
        <v>152</v>
      </c>
      <c r="C27" s="1" t="s">
        <v>163</v>
      </c>
      <c r="D27" s="1" t="s">
        <v>158</v>
      </c>
      <c r="E27" s="1" t="s">
        <v>48</v>
      </c>
      <c r="F27" s="1" t="s">
        <v>164</v>
      </c>
      <c r="G27" s="19" t="s">
        <v>165</v>
      </c>
      <c r="H27" s="1" t="s">
        <v>25</v>
      </c>
      <c r="I27" s="1"/>
      <c r="J27" s="1" t="s">
        <v>161</v>
      </c>
      <c r="K27" s="1" t="s">
        <v>156</v>
      </c>
      <c r="L27" s="1" t="s">
        <v>157</v>
      </c>
      <c r="M27" s="1" t="s">
        <v>29</v>
      </c>
      <c r="N27" s="27">
        <f t="shared" si="0"/>
        <v>1.5</v>
      </c>
    </row>
    <row r="28" spans="1:14" ht="20.55" customHeight="1">
      <c r="A28" s="31" t="s">
        <v>166</v>
      </c>
      <c r="B28" s="1" t="s">
        <v>152</v>
      </c>
      <c r="C28" s="1" t="s">
        <v>167</v>
      </c>
      <c r="D28" s="1" t="s">
        <v>162</v>
      </c>
      <c r="E28" s="1" t="s">
        <v>48</v>
      </c>
      <c r="F28" s="1" t="s">
        <v>168</v>
      </c>
      <c r="G28" s="19" t="s">
        <v>95</v>
      </c>
      <c r="H28" s="1" t="s">
        <v>25</v>
      </c>
      <c r="I28" s="1"/>
      <c r="J28" s="1" t="s">
        <v>161</v>
      </c>
      <c r="K28" s="1" t="s">
        <v>156</v>
      </c>
      <c r="L28" s="1" t="s">
        <v>157</v>
      </c>
      <c r="M28" s="1" t="s">
        <v>29</v>
      </c>
      <c r="N28" s="27">
        <f t="shared" si="0"/>
        <v>2</v>
      </c>
    </row>
    <row r="29" spans="1:14" ht="20.55" customHeight="1">
      <c r="A29" s="31" t="s">
        <v>169</v>
      </c>
      <c r="B29" s="1" t="s">
        <v>152</v>
      </c>
      <c r="C29" s="1" t="s">
        <v>170</v>
      </c>
      <c r="D29" s="1" t="s">
        <v>166</v>
      </c>
      <c r="E29" s="1" t="s">
        <v>48</v>
      </c>
      <c r="F29" s="1" t="s">
        <v>171</v>
      </c>
      <c r="G29" s="19" t="s">
        <v>77</v>
      </c>
      <c r="H29" s="1" t="s">
        <v>67</v>
      </c>
      <c r="I29" s="1"/>
      <c r="J29" s="1" t="s">
        <v>172</v>
      </c>
      <c r="K29" s="1" t="s">
        <v>156</v>
      </c>
      <c r="L29" s="1" t="s">
        <v>157</v>
      </c>
      <c r="M29" s="1" t="s">
        <v>29</v>
      </c>
      <c r="N29" s="27">
        <f t="shared" si="0"/>
        <v>3</v>
      </c>
    </row>
    <row r="30" spans="1:14" ht="20.55" customHeight="1">
      <c r="A30" s="31" t="s">
        <v>173</v>
      </c>
      <c r="B30" s="1" t="s">
        <v>152</v>
      </c>
      <c r="C30" s="1" t="s">
        <v>174</v>
      </c>
      <c r="D30" s="1" t="s">
        <v>169</v>
      </c>
      <c r="E30" s="1" t="s">
        <v>48</v>
      </c>
      <c r="F30" s="1" t="s">
        <v>175</v>
      </c>
      <c r="G30" s="19" t="s">
        <v>24</v>
      </c>
      <c r="H30" s="1" t="s">
        <v>25</v>
      </c>
      <c r="I30" s="1"/>
      <c r="J30" s="1" t="s">
        <v>176</v>
      </c>
      <c r="K30" s="1" t="s">
        <v>156</v>
      </c>
      <c r="L30" s="1" t="s">
        <v>157</v>
      </c>
      <c r="M30" s="1" t="s">
        <v>29</v>
      </c>
      <c r="N30" s="27">
        <f t="shared" si="0"/>
        <v>0</v>
      </c>
    </row>
    <row r="31" spans="1:14" ht="20.55" customHeight="1">
      <c r="A31" s="31" t="s">
        <v>177</v>
      </c>
      <c r="B31" s="1" t="s">
        <v>178</v>
      </c>
      <c r="C31" s="1" t="s">
        <v>179</v>
      </c>
      <c r="D31" s="1" t="s">
        <v>19</v>
      </c>
      <c r="E31" s="1" t="s">
        <v>48</v>
      </c>
      <c r="F31" s="1" t="s">
        <v>180</v>
      </c>
      <c r="G31" s="19" t="s">
        <v>165</v>
      </c>
      <c r="H31" s="1" t="s">
        <v>25</v>
      </c>
      <c r="I31" s="20"/>
      <c r="J31" s="1" t="s">
        <v>181</v>
      </c>
      <c r="K31" s="1" t="s">
        <v>27</v>
      </c>
      <c r="L31" s="1" t="s">
        <v>28</v>
      </c>
      <c r="M31" s="1" t="s">
        <v>182</v>
      </c>
      <c r="N31" s="27">
        <f t="shared" si="0"/>
        <v>1.5</v>
      </c>
    </row>
    <row r="32" spans="1:14" ht="20.55" customHeight="1">
      <c r="A32" s="31" t="s">
        <v>183</v>
      </c>
      <c r="B32" s="1" t="s">
        <v>178</v>
      </c>
      <c r="C32" s="1" t="s">
        <v>184</v>
      </c>
      <c r="D32" s="1" t="s">
        <v>177</v>
      </c>
      <c r="E32" s="1" t="s">
        <v>48</v>
      </c>
      <c r="F32" s="1" t="s">
        <v>185</v>
      </c>
      <c r="G32" s="19" t="s">
        <v>186</v>
      </c>
      <c r="H32" s="1" t="s">
        <v>25</v>
      </c>
      <c r="I32" s="20"/>
      <c r="J32" s="1" t="s">
        <v>187</v>
      </c>
      <c r="K32" s="1" t="s">
        <v>27</v>
      </c>
      <c r="L32" s="1" t="s">
        <v>28</v>
      </c>
      <c r="M32" s="1" t="s">
        <v>182</v>
      </c>
      <c r="N32" s="27">
        <f t="shared" si="0"/>
        <v>2.5</v>
      </c>
    </row>
    <row r="33" spans="1:14" ht="20.55" customHeight="1">
      <c r="A33" s="31" t="s">
        <v>188</v>
      </c>
      <c r="B33" s="1" t="s">
        <v>178</v>
      </c>
      <c r="C33" s="1" t="s">
        <v>189</v>
      </c>
      <c r="D33" s="1" t="s">
        <v>183</v>
      </c>
      <c r="E33" s="1" t="s">
        <v>48</v>
      </c>
      <c r="F33" s="1" t="s">
        <v>190</v>
      </c>
      <c r="G33" s="19" t="s">
        <v>24</v>
      </c>
      <c r="H33" s="1" t="s">
        <v>25</v>
      </c>
      <c r="I33" s="20"/>
      <c r="J33" s="1" t="s">
        <v>191</v>
      </c>
      <c r="K33" s="1" t="s">
        <v>27</v>
      </c>
      <c r="L33" s="1" t="s">
        <v>28</v>
      </c>
      <c r="M33" s="1" t="s">
        <v>182</v>
      </c>
      <c r="N33" s="27">
        <f t="shared" si="0"/>
        <v>0</v>
      </c>
    </row>
    <row r="34" spans="1:14" ht="20.55" customHeight="1">
      <c r="A34" s="31" t="s">
        <v>192</v>
      </c>
      <c r="B34" s="1" t="s">
        <v>178</v>
      </c>
      <c r="C34" s="1" t="s">
        <v>193</v>
      </c>
      <c r="D34" s="1" t="s">
        <v>188</v>
      </c>
      <c r="E34" s="1" t="s">
        <v>48</v>
      </c>
      <c r="F34" s="1" t="s">
        <v>194</v>
      </c>
      <c r="G34" s="19" t="s">
        <v>95</v>
      </c>
      <c r="H34" s="1" t="s">
        <v>25</v>
      </c>
      <c r="I34" s="20"/>
      <c r="J34" s="1" t="s">
        <v>195</v>
      </c>
      <c r="K34" s="1" t="s">
        <v>27</v>
      </c>
      <c r="L34" s="1" t="s">
        <v>28</v>
      </c>
      <c r="M34" s="1" t="s">
        <v>182</v>
      </c>
      <c r="N34" s="27">
        <f t="shared" si="0"/>
        <v>2</v>
      </c>
    </row>
    <row r="35" spans="1:14" ht="20.55" customHeight="1">
      <c r="A35" s="31" t="s">
        <v>196</v>
      </c>
      <c r="B35" s="1" t="s">
        <v>178</v>
      </c>
      <c r="C35" s="1" t="s">
        <v>197</v>
      </c>
      <c r="D35" s="1" t="s">
        <v>192</v>
      </c>
      <c r="E35" s="1" t="s">
        <v>48</v>
      </c>
      <c r="F35" s="1" t="s">
        <v>198</v>
      </c>
      <c r="G35" s="19" t="s">
        <v>24</v>
      </c>
      <c r="H35" s="1" t="s">
        <v>25</v>
      </c>
      <c r="I35" s="20"/>
      <c r="J35" s="1" t="s">
        <v>199</v>
      </c>
      <c r="K35" s="1" t="s">
        <v>27</v>
      </c>
      <c r="L35" s="1" t="s">
        <v>28</v>
      </c>
      <c r="M35" s="1" t="s">
        <v>182</v>
      </c>
      <c r="N35" s="27">
        <f t="shared" si="0"/>
        <v>0</v>
      </c>
    </row>
    <row r="36" spans="1:14" ht="20.55" customHeight="1">
      <c r="A36" s="31" t="s">
        <v>200</v>
      </c>
      <c r="B36" s="1" t="s">
        <v>178</v>
      </c>
      <c r="C36" s="1" t="s">
        <v>201</v>
      </c>
      <c r="D36" s="1" t="s">
        <v>202</v>
      </c>
      <c r="E36" s="1" t="s">
        <v>48</v>
      </c>
      <c r="F36" s="1" t="s">
        <v>203</v>
      </c>
      <c r="G36" s="19" t="s">
        <v>88</v>
      </c>
      <c r="H36" s="1" t="s">
        <v>25</v>
      </c>
      <c r="I36" s="20"/>
      <c r="J36" s="1" t="s">
        <v>204</v>
      </c>
      <c r="K36" s="1" t="s">
        <v>27</v>
      </c>
      <c r="L36" s="1" t="s">
        <v>28</v>
      </c>
      <c r="M36" s="1" t="s">
        <v>182</v>
      </c>
      <c r="N36" s="27">
        <f t="shared" si="0"/>
        <v>1</v>
      </c>
    </row>
    <row r="37" spans="1:14" ht="20.55" customHeight="1">
      <c r="A37" s="31" t="s">
        <v>205</v>
      </c>
      <c r="B37" s="1" t="s">
        <v>178</v>
      </c>
      <c r="C37" s="1" t="s">
        <v>206</v>
      </c>
      <c r="D37" s="1" t="s">
        <v>19</v>
      </c>
      <c r="E37" s="1" t="s">
        <v>48</v>
      </c>
      <c r="F37" s="1" t="s">
        <v>207</v>
      </c>
      <c r="G37" s="19" t="s">
        <v>95</v>
      </c>
      <c r="H37" s="1" t="s">
        <v>67</v>
      </c>
      <c r="I37" s="20"/>
      <c r="J37" s="2" t="s">
        <v>208</v>
      </c>
      <c r="K37" s="1" t="s">
        <v>27</v>
      </c>
      <c r="L37" s="1" t="s">
        <v>28</v>
      </c>
      <c r="M37" s="1" t="s">
        <v>182</v>
      </c>
      <c r="N37" s="27">
        <f t="shared" si="0"/>
        <v>2</v>
      </c>
    </row>
    <row r="38" spans="1:14" ht="20.55" customHeight="1">
      <c r="A38" s="31" t="s">
        <v>209</v>
      </c>
      <c r="B38" s="1" t="s">
        <v>178</v>
      </c>
      <c r="C38" s="1" t="s">
        <v>210</v>
      </c>
      <c r="D38" s="1" t="s">
        <v>205</v>
      </c>
      <c r="E38" s="1" t="s">
        <v>48</v>
      </c>
      <c r="F38" s="1" t="s">
        <v>211</v>
      </c>
      <c r="G38" s="19" t="s">
        <v>165</v>
      </c>
      <c r="H38" s="1" t="s">
        <v>25</v>
      </c>
      <c r="I38" s="20"/>
      <c r="J38" s="1" t="s">
        <v>212</v>
      </c>
      <c r="K38" s="1" t="s">
        <v>27</v>
      </c>
      <c r="L38" s="1" t="s">
        <v>28</v>
      </c>
      <c r="M38" s="1" t="s">
        <v>182</v>
      </c>
      <c r="N38" s="27">
        <f t="shared" si="0"/>
        <v>1.5</v>
      </c>
    </row>
    <row r="39" spans="1:14" ht="20.55" customHeight="1">
      <c r="A39" s="31" t="s">
        <v>213</v>
      </c>
      <c r="B39" s="1" t="s">
        <v>178</v>
      </c>
      <c r="C39" s="1" t="s">
        <v>214</v>
      </c>
      <c r="D39" s="1" t="s">
        <v>215</v>
      </c>
      <c r="E39" s="1" t="s">
        <v>48</v>
      </c>
      <c r="F39" s="1" t="s">
        <v>216</v>
      </c>
      <c r="G39" s="19" t="s">
        <v>165</v>
      </c>
      <c r="H39" s="1" t="s">
        <v>25</v>
      </c>
      <c r="I39" s="20"/>
      <c r="J39" s="1" t="s">
        <v>22</v>
      </c>
      <c r="K39" s="1" t="s">
        <v>27</v>
      </c>
      <c r="L39" s="1" t="s">
        <v>28</v>
      </c>
      <c r="M39" s="1" t="s">
        <v>182</v>
      </c>
      <c r="N39" s="27">
        <f t="shared" si="0"/>
        <v>1.5</v>
      </c>
    </row>
    <row r="40" spans="1:14" ht="20.55" customHeight="1">
      <c r="A40" s="31" t="s">
        <v>217</v>
      </c>
      <c r="B40" s="1" t="s">
        <v>178</v>
      </c>
      <c r="C40" s="1" t="s">
        <v>218</v>
      </c>
      <c r="D40" s="1" t="s">
        <v>213</v>
      </c>
      <c r="E40" s="1" t="s">
        <v>48</v>
      </c>
      <c r="F40" s="1" t="s">
        <v>219</v>
      </c>
      <c r="G40" s="19" t="s">
        <v>24</v>
      </c>
      <c r="H40" s="1" t="s">
        <v>25</v>
      </c>
      <c r="I40" s="20"/>
      <c r="J40" s="1" t="s">
        <v>220</v>
      </c>
      <c r="K40" s="1" t="s">
        <v>27</v>
      </c>
      <c r="L40" s="1" t="s">
        <v>28</v>
      </c>
      <c r="M40" s="1" t="s">
        <v>182</v>
      </c>
      <c r="N40" s="27">
        <f t="shared" si="0"/>
        <v>0</v>
      </c>
    </row>
    <row r="41" spans="1:14" ht="20.55" customHeight="1">
      <c r="A41" s="31" t="s">
        <v>221</v>
      </c>
      <c r="B41" s="1" t="s">
        <v>222</v>
      </c>
      <c r="C41" s="1" t="s">
        <v>223</v>
      </c>
      <c r="D41" s="1" t="s">
        <v>209</v>
      </c>
      <c r="E41" s="1" t="s">
        <v>48</v>
      </c>
      <c r="F41" s="1" t="s">
        <v>224</v>
      </c>
      <c r="G41" s="19">
        <v>1.5</v>
      </c>
      <c r="H41" s="1" t="s">
        <v>67</v>
      </c>
      <c r="I41" s="20"/>
      <c r="J41" s="2" t="s">
        <v>208</v>
      </c>
      <c r="K41" s="1" t="s">
        <v>27</v>
      </c>
      <c r="L41" s="1" t="s">
        <v>28</v>
      </c>
      <c r="M41" s="1" t="s">
        <v>182</v>
      </c>
      <c r="N41" s="27">
        <f t="shared" si="0"/>
        <v>1.5</v>
      </c>
    </row>
    <row r="42" spans="1:14" ht="20.55" customHeight="1">
      <c r="A42" s="31" t="s">
        <v>225</v>
      </c>
      <c r="B42" s="1" t="s">
        <v>222</v>
      </c>
      <c r="C42" s="1" t="s">
        <v>226</v>
      </c>
      <c r="D42" s="1" t="s">
        <v>221</v>
      </c>
      <c r="E42" s="1" t="s">
        <v>48</v>
      </c>
      <c r="F42" s="1" t="s">
        <v>227</v>
      </c>
      <c r="G42" s="19">
        <v>1</v>
      </c>
      <c r="H42" s="1" t="s">
        <v>67</v>
      </c>
      <c r="I42" s="20"/>
      <c r="J42" s="1" t="s">
        <v>228</v>
      </c>
      <c r="K42" s="1" t="s">
        <v>27</v>
      </c>
      <c r="L42" s="1" t="s">
        <v>28</v>
      </c>
      <c r="M42" s="1" t="s">
        <v>182</v>
      </c>
      <c r="N42" s="27">
        <f t="shared" si="0"/>
        <v>1</v>
      </c>
    </row>
    <row r="43" spans="1:14" ht="20.55" customHeight="1">
      <c r="A43" s="31" t="s">
        <v>229</v>
      </c>
      <c r="B43" s="1" t="s">
        <v>222</v>
      </c>
      <c r="C43" s="1" t="s">
        <v>230</v>
      </c>
      <c r="D43" s="1" t="s">
        <v>231</v>
      </c>
      <c r="E43" s="1" t="s">
        <v>48</v>
      </c>
      <c r="F43" s="1" t="s">
        <v>232</v>
      </c>
      <c r="G43" s="19">
        <v>1.5</v>
      </c>
      <c r="H43" s="1" t="s">
        <v>67</v>
      </c>
      <c r="I43" s="20"/>
      <c r="J43" s="1" t="s">
        <v>233</v>
      </c>
      <c r="K43" s="1" t="s">
        <v>27</v>
      </c>
      <c r="L43" s="1" t="s">
        <v>28</v>
      </c>
      <c r="M43" s="1" t="s">
        <v>182</v>
      </c>
      <c r="N43" s="27">
        <f t="shared" si="0"/>
        <v>1.5</v>
      </c>
    </row>
    <row r="44" spans="1:14" ht="20.55" customHeight="1">
      <c r="A44" s="31" t="s">
        <v>234</v>
      </c>
      <c r="B44" s="1" t="s">
        <v>222</v>
      </c>
      <c r="C44" s="1" t="s">
        <v>235</v>
      </c>
      <c r="D44" s="1" t="s">
        <v>236</v>
      </c>
      <c r="E44" s="1" t="s">
        <v>48</v>
      </c>
      <c r="F44" s="1" t="s">
        <v>237</v>
      </c>
      <c r="G44" s="19">
        <v>1</v>
      </c>
      <c r="H44" s="1" t="s">
        <v>67</v>
      </c>
      <c r="I44" s="20"/>
      <c r="J44" s="1" t="s">
        <v>238</v>
      </c>
      <c r="K44" s="1" t="s">
        <v>27</v>
      </c>
      <c r="L44" s="1" t="s">
        <v>28</v>
      </c>
      <c r="M44" s="1" t="s">
        <v>182</v>
      </c>
      <c r="N44" s="27">
        <f t="shared" si="0"/>
        <v>1</v>
      </c>
    </row>
    <row r="45" spans="1:14" ht="20.55" customHeight="1">
      <c r="A45" s="31" t="s">
        <v>239</v>
      </c>
      <c r="B45" s="1" t="s">
        <v>222</v>
      </c>
      <c r="C45" s="1" t="s">
        <v>240</v>
      </c>
      <c r="D45" s="1" t="s">
        <v>241</v>
      </c>
      <c r="E45" s="1" t="s">
        <v>48</v>
      </c>
      <c r="F45" s="1" t="s">
        <v>242</v>
      </c>
      <c r="G45" s="19">
        <v>1</v>
      </c>
      <c r="H45" s="1" t="s">
        <v>67</v>
      </c>
      <c r="I45" s="20"/>
      <c r="J45" s="1" t="s">
        <v>243</v>
      </c>
      <c r="K45" s="1" t="s">
        <v>27</v>
      </c>
      <c r="L45" s="1" t="s">
        <v>28</v>
      </c>
      <c r="M45" s="1" t="s">
        <v>182</v>
      </c>
      <c r="N45" s="27">
        <f t="shared" si="0"/>
        <v>1</v>
      </c>
    </row>
    <row r="46" spans="1:14" ht="20.55" customHeight="1">
      <c r="A46" s="31" t="s">
        <v>244</v>
      </c>
      <c r="B46" s="1" t="s">
        <v>245</v>
      </c>
      <c r="C46" s="1" t="s">
        <v>246</v>
      </c>
      <c r="D46" s="1" t="s">
        <v>19</v>
      </c>
      <c r="E46" s="1" t="s">
        <v>48</v>
      </c>
      <c r="F46" s="1" t="s">
        <v>247</v>
      </c>
      <c r="G46" s="19" t="s">
        <v>165</v>
      </c>
      <c r="H46" s="1" t="s">
        <v>25</v>
      </c>
      <c r="I46" s="20"/>
      <c r="J46" s="2" t="s">
        <v>208</v>
      </c>
      <c r="K46" s="1" t="s">
        <v>27</v>
      </c>
      <c r="L46" s="1" t="s">
        <v>28</v>
      </c>
      <c r="M46" s="1" t="s">
        <v>182</v>
      </c>
      <c r="N46" s="27">
        <f t="shared" si="0"/>
        <v>1.5</v>
      </c>
    </row>
    <row r="47" spans="1:14" ht="20.55" customHeight="1">
      <c r="A47" s="31" t="s">
        <v>248</v>
      </c>
      <c r="B47" s="1" t="s">
        <v>245</v>
      </c>
      <c r="C47" s="1" t="s">
        <v>249</v>
      </c>
      <c r="D47" s="1" t="s">
        <v>19</v>
      </c>
      <c r="E47" s="1" t="s">
        <v>48</v>
      </c>
      <c r="F47" s="1" t="s">
        <v>250</v>
      </c>
      <c r="G47" s="19" t="s">
        <v>165</v>
      </c>
      <c r="H47" s="1" t="s">
        <v>25</v>
      </c>
      <c r="I47" s="20"/>
      <c r="J47" s="1" t="s">
        <v>251</v>
      </c>
      <c r="K47" s="1" t="s">
        <v>27</v>
      </c>
      <c r="L47" s="1" t="s">
        <v>28</v>
      </c>
      <c r="M47" s="1" t="s">
        <v>182</v>
      </c>
      <c r="N47" s="27">
        <f t="shared" si="0"/>
        <v>1.5</v>
      </c>
    </row>
    <row r="48" spans="1:14" ht="20.55" customHeight="1">
      <c r="A48" s="31" t="s">
        <v>252</v>
      </c>
      <c r="B48" s="1" t="s">
        <v>245</v>
      </c>
      <c r="C48" s="1" t="s">
        <v>253</v>
      </c>
      <c r="D48" s="1" t="s">
        <v>19</v>
      </c>
      <c r="E48" s="1" t="s">
        <v>48</v>
      </c>
      <c r="F48" s="1" t="s">
        <v>254</v>
      </c>
      <c r="G48" s="19" t="s">
        <v>88</v>
      </c>
      <c r="H48" s="1" t="s">
        <v>25</v>
      </c>
      <c r="I48" s="20"/>
      <c r="J48" s="2" t="s">
        <v>208</v>
      </c>
      <c r="K48" s="1" t="s">
        <v>27</v>
      </c>
      <c r="L48" s="1" t="s">
        <v>28</v>
      </c>
      <c r="M48" s="1" t="s">
        <v>182</v>
      </c>
      <c r="N48" s="27">
        <f t="shared" si="0"/>
        <v>1</v>
      </c>
    </row>
    <row r="49" spans="1:14" ht="20.55" customHeight="1">
      <c r="A49" s="31" t="s">
        <v>255</v>
      </c>
      <c r="B49" s="1" t="s">
        <v>245</v>
      </c>
      <c r="C49" s="1" t="s">
        <v>256</v>
      </c>
      <c r="D49" s="1" t="s">
        <v>257</v>
      </c>
      <c r="E49" s="1" t="s">
        <v>48</v>
      </c>
      <c r="F49" s="1" t="s">
        <v>258</v>
      </c>
      <c r="G49" s="19" t="s">
        <v>88</v>
      </c>
      <c r="H49" s="1" t="s">
        <v>25</v>
      </c>
      <c r="I49" s="20"/>
      <c r="J49" s="2" t="s">
        <v>259</v>
      </c>
      <c r="K49" s="1" t="s">
        <v>27</v>
      </c>
      <c r="L49" s="1" t="s">
        <v>28</v>
      </c>
      <c r="M49" s="1" t="s">
        <v>182</v>
      </c>
      <c r="N49" s="27">
        <f t="shared" si="0"/>
        <v>1</v>
      </c>
    </row>
    <row r="50" spans="1:14" ht="20.55" customHeight="1">
      <c r="A50" s="31" t="s">
        <v>260</v>
      </c>
      <c r="B50" s="1" t="s">
        <v>245</v>
      </c>
      <c r="C50" s="1" t="s">
        <v>261</v>
      </c>
      <c r="D50" s="1" t="s">
        <v>262</v>
      </c>
      <c r="E50" s="1" t="s">
        <v>48</v>
      </c>
      <c r="F50" s="1" t="s">
        <v>263</v>
      </c>
      <c r="G50" s="19">
        <v>3</v>
      </c>
      <c r="H50" s="1" t="s">
        <v>67</v>
      </c>
      <c r="I50" s="20"/>
      <c r="J50" s="1" t="s">
        <v>264</v>
      </c>
      <c r="K50" s="1" t="s">
        <v>27</v>
      </c>
      <c r="L50" s="1" t="s">
        <v>28</v>
      </c>
      <c r="M50" s="1" t="s">
        <v>182</v>
      </c>
      <c r="N50" s="27">
        <f t="shared" si="0"/>
        <v>3</v>
      </c>
    </row>
    <row r="51" spans="1:14" ht="20.55" customHeight="1">
      <c r="A51" s="31" t="s">
        <v>265</v>
      </c>
      <c r="B51" s="1" t="s">
        <v>266</v>
      </c>
      <c r="C51" s="1" t="s">
        <v>267</v>
      </c>
      <c r="D51" s="1" t="s">
        <v>19</v>
      </c>
      <c r="E51" s="1" t="s">
        <v>48</v>
      </c>
      <c r="F51" s="1" t="s">
        <v>268</v>
      </c>
      <c r="G51" s="19" t="s">
        <v>95</v>
      </c>
      <c r="H51" s="1" t="s">
        <v>25</v>
      </c>
      <c r="I51" s="20"/>
      <c r="J51" s="2" t="s">
        <v>208</v>
      </c>
      <c r="K51" s="1" t="s">
        <v>27</v>
      </c>
      <c r="L51" s="1" t="s">
        <v>28</v>
      </c>
      <c r="M51" s="1" t="s">
        <v>182</v>
      </c>
      <c r="N51" s="27">
        <f t="shared" si="0"/>
        <v>2</v>
      </c>
    </row>
    <row r="52" spans="1:14" ht="20.55" customHeight="1">
      <c r="A52" s="31" t="s">
        <v>269</v>
      </c>
      <c r="B52" s="1" t="s">
        <v>266</v>
      </c>
      <c r="C52" s="1" t="s">
        <v>270</v>
      </c>
      <c r="D52" s="1" t="s">
        <v>19</v>
      </c>
      <c r="E52" s="1" t="s">
        <v>48</v>
      </c>
      <c r="F52" s="1" t="s">
        <v>271</v>
      </c>
      <c r="G52" s="19" t="s">
        <v>88</v>
      </c>
      <c r="H52" s="1" t="s">
        <v>25</v>
      </c>
      <c r="I52" s="20"/>
      <c r="J52" s="1" t="s">
        <v>22</v>
      </c>
      <c r="K52" s="1" t="s">
        <v>27</v>
      </c>
      <c r="L52" s="1" t="s">
        <v>28</v>
      </c>
      <c r="M52" s="1" t="s">
        <v>182</v>
      </c>
      <c r="N52" s="27">
        <f t="shared" si="0"/>
        <v>1</v>
      </c>
    </row>
    <row r="53" spans="1:14" ht="20.55" customHeight="1">
      <c r="A53" s="31" t="s">
        <v>272</v>
      </c>
      <c r="B53" s="1" t="s">
        <v>266</v>
      </c>
      <c r="C53" s="1" t="s">
        <v>273</v>
      </c>
      <c r="D53" s="1" t="s">
        <v>19</v>
      </c>
      <c r="E53" s="1" t="s">
        <v>48</v>
      </c>
      <c r="F53" s="1" t="s">
        <v>274</v>
      </c>
      <c r="G53" s="19" t="s">
        <v>165</v>
      </c>
      <c r="H53" s="1" t="s">
        <v>25</v>
      </c>
      <c r="I53" s="20"/>
      <c r="J53" s="2" t="s">
        <v>208</v>
      </c>
      <c r="K53" s="1" t="s">
        <v>27</v>
      </c>
      <c r="L53" s="1" t="s">
        <v>28</v>
      </c>
      <c r="M53" s="1" t="s">
        <v>182</v>
      </c>
      <c r="N53" s="27">
        <f t="shared" si="0"/>
        <v>1.5</v>
      </c>
    </row>
    <row r="54" spans="1:14" ht="20.55" customHeight="1">
      <c r="A54" s="31" t="s">
        <v>275</v>
      </c>
      <c r="B54" s="1" t="s">
        <v>266</v>
      </c>
      <c r="C54" s="1" t="s">
        <v>276</v>
      </c>
      <c r="D54" s="1" t="s">
        <v>277</v>
      </c>
      <c r="E54" s="1" t="s">
        <v>48</v>
      </c>
      <c r="F54" s="1" t="s">
        <v>278</v>
      </c>
      <c r="G54" s="19">
        <v>2.5</v>
      </c>
      <c r="H54" s="1" t="s">
        <v>67</v>
      </c>
      <c r="I54" s="20"/>
      <c r="J54" s="1" t="s">
        <v>22</v>
      </c>
      <c r="K54" s="1" t="s">
        <v>27</v>
      </c>
      <c r="L54" s="1" t="s">
        <v>28</v>
      </c>
      <c r="M54" s="1" t="s">
        <v>182</v>
      </c>
      <c r="N54" s="27">
        <f t="shared" si="0"/>
        <v>2.5</v>
      </c>
    </row>
    <row r="55" spans="1:14" ht="20.55" customHeight="1">
      <c r="A55" s="31" t="s">
        <v>279</v>
      </c>
      <c r="B55" s="1" t="s">
        <v>280</v>
      </c>
      <c r="C55" s="1" t="s">
        <v>281</v>
      </c>
      <c r="D55" s="1" t="s">
        <v>19</v>
      </c>
      <c r="E55" s="1" t="s">
        <v>48</v>
      </c>
      <c r="F55" s="1" t="s">
        <v>282</v>
      </c>
      <c r="G55" s="19" t="s">
        <v>95</v>
      </c>
      <c r="H55" s="1" t="s">
        <v>67</v>
      </c>
      <c r="I55" s="20"/>
      <c r="J55" s="1" t="s">
        <v>22</v>
      </c>
      <c r="K55" s="1" t="s">
        <v>27</v>
      </c>
      <c r="L55" s="1" t="s">
        <v>28</v>
      </c>
      <c r="M55" s="1" t="s">
        <v>182</v>
      </c>
      <c r="N55" s="27">
        <f t="shared" si="0"/>
        <v>2</v>
      </c>
    </row>
    <row r="56" spans="1:14" ht="20.55" customHeight="1">
      <c r="A56" s="31" t="s">
        <v>283</v>
      </c>
      <c r="B56" s="1" t="s">
        <v>280</v>
      </c>
      <c r="C56" s="1" t="s">
        <v>284</v>
      </c>
      <c r="D56" s="1" t="s">
        <v>285</v>
      </c>
      <c r="E56" s="1" t="s">
        <v>48</v>
      </c>
      <c r="F56" s="1" t="s">
        <v>286</v>
      </c>
      <c r="G56" s="19">
        <v>2</v>
      </c>
      <c r="H56" s="1" t="s">
        <v>67</v>
      </c>
      <c r="I56" s="20"/>
      <c r="J56" s="1" t="s">
        <v>22</v>
      </c>
      <c r="K56" s="1" t="s">
        <v>27</v>
      </c>
      <c r="L56" s="1" t="s">
        <v>28</v>
      </c>
      <c r="M56" s="1" t="s">
        <v>182</v>
      </c>
      <c r="N56" s="27">
        <f t="shared" si="0"/>
        <v>2</v>
      </c>
    </row>
    <row r="57" spans="1:14" ht="20.55" customHeight="1">
      <c r="A57" s="31" t="s">
        <v>287</v>
      </c>
      <c r="B57" s="1" t="s">
        <v>280</v>
      </c>
      <c r="C57" s="1" t="s">
        <v>288</v>
      </c>
      <c r="D57" s="1" t="s">
        <v>283</v>
      </c>
      <c r="E57" s="1" t="s">
        <v>48</v>
      </c>
      <c r="F57" s="1" t="s">
        <v>289</v>
      </c>
      <c r="G57" s="19" t="s">
        <v>88</v>
      </c>
      <c r="H57" s="1" t="s">
        <v>25</v>
      </c>
      <c r="I57" s="20"/>
      <c r="J57" s="1" t="s">
        <v>22</v>
      </c>
      <c r="K57" s="31" t="s">
        <v>27</v>
      </c>
      <c r="L57" s="1" t="s">
        <v>28</v>
      </c>
      <c r="M57" s="1" t="s">
        <v>182</v>
      </c>
      <c r="N57" s="27">
        <f t="shared" si="0"/>
        <v>1</v>
      </c>
    </row>
    <row r="58" spans="1:14" ht="20.55" customHeight="1">
      <c r="A58" s="31" t="s">
        <v>290</v>
      </c>
      <c r="B58" s="1" t="s">
        <v>291</v>
      </c>
      <c r="C58" s="1" t="s">
        <v>292</v>
      </c>
      <c r="D58" s="1" t="s">
        <v>217</v>
      </c>
      <c r="E58" s="1" t="s">
        <v>48</v>
      </c>
      <c r="F58" s="1" t="s">
        <v>293</v>
      </c>
      <c r="G58" s="19" t="s">
        <v>165</v>
      </c>
      <c r="H58" s="1" t="s">
        <v>25</v>
      </c>
      <c r="I58" s="20"/>
      <c r="J58" s="1" t="s">
        <v>22</v>
      </c>
      <c r="K58" s="1" t="s">
        <v>27</v>
      </c>
      <c r="L58" s="1" t="s">
        <v>28</v>
      </c>
      <c r="M58" s="1" t="s">
        <v>182</v>
      </c>
      <c r="N58" s="27">
        <f t="shared" si="0"/>
        <v>1.5</v>
      </c>
    </row>
    <row r="59" spans="1:14" ht="20.55" customHeight="1">
      <c r="A59" s="31" t="s">
        <v>294</v>
      </c>
      <c r="B59" s="1" t="s">
        <v>291</v>
      </c>
      <c r="C59" s="1" t="s">
        <v>295</v>
      </c>
      <c r="D59" s="1" t="s">
        <v>19</v>
      </c>
      <c r="E59" s="1" t="s">
        <v>48</v>
      </c>
      <c r="F59" s="1" t="s">
        <v>296</v>
      </c>
      <c r="G59" s="19" t="s">
        <v>95</v>
      </c>
      <c r="H59" s="1" t="s">
        <v>25</v>
      </c>
      <c r="I59" s="20"/>
      <c r="J59" s="2" t="s">
        <v>208</v>
      </c>
      <c r="K59" s="1" t="s">
        <v>27</v>
      </c>
      <c r="L59" s="1" t="s">
        <v>28</v>
      </c>
      <c r="M59" s="1" t="s">
        <v>182</v>
      </c>
      <c r="N59" s="27">
        <f t="shared" si="0"/>
        <v>2</v>
      </c>
    </row>
    <row r="60" spans="1:14" ht="20.55" customHeight="1">
      <c r="A60" s="31" t="s">
        <v>297</v>
      </c>
      <c r="B60" s="1" t="s">
        <v>291</v>
      </c>
      <c r="C60" s="1" t="s">
        <v>298</v>
      </c>
      <c r="D60" s="1" t="s">
        <v>299</v>
      </c>
      <c r="E60" s="1" t="s">
        <v>48</v>
      </c>
      <c r="F60" s="1" t="s">
        <v>300</v>
      </c>
      <c r="G60" s="19">
        <v>2.5</v>
      </c>
      <c r="H60" s="1" t="s">
        <v>67</v>
      </c>
      <c r="I60" s="20"/>
      <c r="J60" s="1" t="s">
        <v>22</v>
      </c>
      <c r="K60" s="1" t="s">
        <v>27</v>
      </c>
      <c r="L60" s="1" t="s">
        <v>28</v>
      </c>
      <c r="M60" s="1" t="s">
        <v>182</v>
      </c>
      <c r="N60" s="27">
        <f t="shared" si="0"/>
        <v>2.5</v>
      </c>
    </row>
    <row r="61" spans="1:14" ht="20.55" customHeight="1">
      <c r="A61" s="31" t="s">
        <v>301</v>
      </c>
      <c r="B61" s="1" t="s">
        <v>291</v>
      </c>
      <c r="C61" s="1" t="s">
        <v>302</v>
      </c>
      <c r="D61" s="1" t="s">
        <v>303</v>
      </c>
      <c r="E61" s="1" t="s">
        <v>48</v>
      </c>
      <c r="F61" s="1" t="s">
        <v>304</v>
      </c>
      <c r="G61" s="19">
        <v>2.5</v>
      </c>
      <c r="H61" s="1" t="s">
        <v>67</v>
      </c>
      <c r="I61" s="20"/>
      <c r="J61" s="1" t="s">
        <v>22</v>
      </c>
      <c r="K61" s="1" t="s">
        <v>27</v>
      </c>
      <c r="L61" s="1" t="s">
        <v>28</v>
      </c>
      <c r="M61" s="1" t="s">
        <v>182</v>
      </c>
      <c r="N61" s="27">
        <f t="shared" si="0"/>
        <v>2.5</v>
      </c>
    </row>
    <row r="62" spans="1:14" ht="20.55" customHeight="1">
      <c r="A62" s="31" t="s">
        <v>305</v>
      </c>
      <c r="B62" s="1" t="s">
        <v>291</v>
      </c>
      <c r="C62" s="1" t="s">
        <v>306</v>
      </c>
      <c r="D62" s="1" t="s">
        <v>307</v>
      </c>
      <c r="E62" s="1" t="s">
        <v>48</v>
      </c>
      <c r="F62" s="1" t="s">
        <v>308</v>
      </c>
      <c r="G62" s="19" t="s">
        <v>165</v>
      </c>
      <c r="H62" s="1" t="s">
        <v>67</v>
      </c>
      <c r="I62" s="20"/>
      <c r="J62" s="31" t="s">
        <v>309</v>
      </c>
      <c r="K62" s="31" t="s">
        <v>27</v>
      </c>
      <c r="L62" s="1" t="s">
        <v>28</v>
      </c>
      <c r="M62" s="1" t="s">
        <v>182</v>
      </c>
      <c r="N62" s="27">
        <f t="shared" si="0"/>
        <v>1.5</v>
      </c>
    </row>
    <row r="63" spans="1:14" ht="20.55" customHeight="1">
      <c r="A63" s="31" t="s">
        <v>310</v>
      </c>
      <c r="B63" s="1" t="s">
        <v>311</v>
      </c>
      <c r="C63" s="1" t="s">
        <v>312</v>
      </c>
      <c r="D63" s="1" t="s">
        <v>217</v>
      </c>
      <c r="E63" s="1" t="s">
        <v>48</v>
      </c>
      <c r="F63" s="1" t="s">
        <v>313</v>
      </c>
      <c r="G63" s="19" t="s">
        <v>165</v>
      </c>
      <c r="H63" s="1" t="s">
        <v>67</v>
      </c>
      <c r="I63" s="20"/>
      <c r="J63" s="1" t="s">
        <v>314</v>
      </c>
      <c r="K63" s="1" t="s">
        <v>27</v>
      </c>
      <c r="L63" s="1" t="s">
        <v>315</v>
      </c>
      <c r="M63" s="1" t="s">
        <v>316</v>
      </c>
      <c r="N63" s="27">
        <f t="shared" si="0"/>
        <v>1.5</v>
      </c>
    </row>
    <row r="64" spans="1:14" ht="20.55" customHeight="1">
      <c r="A64" s="31" t="s">
        <v>317</v>
      </c>
      <c r="B64" s="1" t="s">
        <v>311</v>
      </c>
      <c r="C64" s="1" t="s">
        <v>318</v>
      </c>
      <c r="D64" s="1" t="s">
        <v>319</v>
      </c>
      <c r="E64" s="1" t="s">
        <v>48</v>
      </c>
      <c r="F64" s="1" t="s">
        <v>320</v>
      </c>
      <c r="G64" s="19">
        <v>2.5</v>
      </c>
      <c r="H64" s="1" t="s">
        <v>67</v>
      </c>
      <c r="I64" s="59"/>
      <c r="J64" s="1" t="s">
        <v>314</v>
      </c>
      <c r="K64" s="1" t="s">
        <v>740</v>
      </c>
      <c r="L64" s="1" t="s">
        <v>741</v>
      </c>
      <c r="M64" s="1" t="s">
        <v>316</v>
      </c>
      <c r="N64" s="27">
        <f t="shared" si="0"/>
        <v>2.5</v>
      </c>
    </row>
    <row r="65" spans="1:14" ht="20.55" customHeight="1">
      <c r="A65" s="31" t="s">
        <v>321</v>
      </c>
      <c r="B65" s="1" t="s">
        <v>311</v>
      </c>
      <c r="C65" s="1" t="s">
        <v>322</v>
      </c>
      <c r="D65" s="1" t="s">
        <v>319</v>
      </c>
      <c r="E65" s="1" t="s">
        <v>48</v>
      </c>
      <c r="F65" s="1" t="s">
        <v>323</v>
      </c>
      <c r="G65" s="19">
        <v>2</v>
      </c>
      <c r="H65" s="1" t="s">
        <v>67</v>
      </c>
      <c r="I65" s="59"/>
      <c r="J65" s="1" t="s">
        <v>314</v>
      </c>
      <c r="K65" s="1" t="s">
        <v>740</v>
      </c>
      <c r="L65" s="1" t="s">
        <v>741</v>
      </c>
      <c r="M65" s="1" t="s">
        <v>316</v>
      </c>
      <c r="N65" s="27">
        <f t="shared" si="0"/>
        <v>2</v>
      </c>
    </row>
    <row r="66" spans="1:14" ht="20.55" customHeight="1">
      <c r="A66" s="31" t="s">
        <v>324</v>
      </c>
      <c r="B66" s="1" t="s">
        <v>325</v>
      </c>
      <c r="C66" s="1" t="s">
        <v>326</v>
      </c>
      <c r="D66" s="1" t="s">
        <v>19</v>
      </c>
      <c r="E66" s="1" t="s">
        <v>48</v>
      </c>
      <c r="F66" s="1" t="s">
        <v>327</v>
      </c>
      <c r="G66" s="19" t="s">
        <v>328</v>
      </c>
      <c r="H66" s="1" t="s">
        <v>25</v>
      </c>
      <c r="I66" s="20"/>
      <c r="J66" s="2" t="s">
        <v>208</v>
      </c>
      <c r="K66" s="1" t="s">
        <v>27</v>
      </c>
      <c r="L66" s="1" t="s">
        <v>28</v>
      </c>
      <c r="M66" s="1" t="s">
        <v>182</v>
      </c>
      <c r="N66" s="27">
        <f t="shared" ref="N66:N129" si="1">IF(ISNUMBER(G66),G66,IF(ISNUMBER(SEARCH("/",G66)),"",IFERROR(VALUE(LEFT(G66,FIND(" ",G66)-1)),"")))</f>
        <v>0.5</v>
      </c>
    </row>
    <row r="67" spans="1:14" ht="20.55" customHeight="1">
      <c r="A67" s="31" t="s">
        <v>329</v>
      </c>
      <c r="B67" s="1" t="s">
        <v>325</v>
      </c>
      <c r="C67" s="1" t="s">
        <v>330</v>
      </c>
      <c r="D67" s="1" t="s">
        <v>331</v>
      </c>
      <c r="E67" s="1" t="s">
        <v>48</v>
      </c>
      <c r="F67" s="1" t="s">
        <v>332</v>
      </c>
      <c r="G67" s="19">
        <v>1</v>
      </c>
      <c r="H67" s="1" t="s">
        <v>25</v>
      </c>
      <c r="I67" s="20"/>
      <c r="J67" s="1" t="s">
        <v>22</v>
      </c>
      <c r="K67" s="1" t="s">
        <v>27</v>
      </c>
      <c r="L67" s="1" t="s">
        <v>28</v>
      </c>
      <c r="M67" s="1" t="s">
        <v>182</v>
      </c>
      <c r="N67" s="27">
        <f t="shared" si="1"/>
        <v>1</v>
      </c>
    </row>
    <row r="68" spans="1:14" ht="20.55" customHeight="1">
      <c r="A68" s="31" t="s">
        <v>333</v>
      </c>
      <c r="B68" s="1" t="s">
        <v>334</v>
      </c>
      <c r="C68" s="1" t="s">
        <v>335</v>
      </c>
      <c r="D68" s="1" t="s">
        <v>336</v>
      </c>
      <c r="E68" s="1" t="s">
        <v>48</v>
      </c>
      <c r="F68" s="1" t="s">
        <v>337</v>
      </c>
      <c r="G68" s="19">
        <v>3</v>
      </c>
      <c r="H68" s="1" t="s">
        <v>67</v>
      </c>
      <c r="I68" s="20"/>
      <c r="J68" s="31" t="s">
        <v>338</v>
      </c>
      <c r="K68" s="31" t="s">
        <v>27</v>
      </c>
      <c r="L68" s="1" t="s">
        <v>28</v>
      </c>
      <c r="M68" s="1" t="s">
        <v>182</v>
      </c>
      <c r="N68" s="27">
        <f t="shared" si="1"/>
        <v>3</v>
      </c>
    </row>
    <row r="69" spans="1:14" ht="20.55" customHeight="1">
      <c r="A69" s="31" t="s">
        <v>339</v>
      </c>
      <c r="B69" s="1" t="s">
        <v>334</v>
      </c>
      <c r="C69" s="1" t="s">
        <v>340</v>
      </c>
      <c r="D69" s="1" t="s">
        <v>336</v>
      </c>
      <c r="E69" s="1" t="s">
        <v>48</v>
      </c>
      <c r="F69" s="1" t="s">
        <v>341</v>
      </c>
      <c r="G69" s="19" t="s">
        <v>165</v>
      </c>
      <c r="H69" s="1" t="s">
        <v>67</v>
      </c>
      <c r="I69" s="20"/>
      <c r="J69" s="31" t="s">
        <v>342</v>
      </c>
      <c r="K69" s="31" t="s">
        <v>27</v>
      </c>
      <c r="L69" s="1" t="s">
        <v>28</v>
      </c>
      <c r="M69" s="1" t="s">
        <v>182</v>
      </c>
      <c r="N69" s="27">
        <f t="shared" si="1"/>
        <v>1.5</v>
      </c>
    </row>
    <row r="70" spans="1:14" ht="20.55" customHeight="1">
      <c r="A70" s="31" t="s">
        <v>343</v>
      </c>
      <c r="B70" s="1" t="s">
        <v>334</v>
      </c>
      <c r="C70" s="1" t="s">
        <v>344</v>
      </c>
      <c r="D70" s="1" t="s">
        <v>345</v>
      </c>
      <c r="E70" s="1" t="s">
        <v>48</v>
      </c>
      <c r="F70" s="1" t="s">
        <v>346</v>
      </c>
      <c r="G70" s="19" t="s">
        <v>88</v>
      </c>
      <c r="H70" s="1" t="s">
        <v>25</v>
      </c>
      <c r="I70" s="20"/>
      <c r="J70" s="1" t="s">
        <v>347</v>
      </c>
      <c r="K70" s="1" t="s">
        <v>27</v>
      </c>
      <c r="L70" s="1" t="s">
        <v>28</v>
      </c>
      <c r="M70" s="1" t="s">
        <v>182</v>
      </c>
      <c r="N70" s="27">
        <f t="shared" si="1"/>
        <v>1</v>
      </c>
    </row>
    <row r="71" spans="1:14" ht="20.55" customHeight="1">
      <c r="A71" s="31" t="s">
        <v>348</v>
      </c>
      <c r="B71" s="1" t="s">
        <v>334</v>
      </c>
      <c r="C71" s="1" t="s">
        <v>349</v>
      </c>
      <c r="D71" s="1" t="s">
        <v>350</v>
      </c>
      <c r="E71" s="1" t="s">
        <v>48</v>
      </c>
      <c r="F71" s="1" t="s">
        <v>351</v>
      </c>
      <c r="G71" s="19" t="s">
        <v>88</v>
      </c>
      <c r="H71" s="1" t="s">
        <v>25</v>
      </c>
      <c r="I71" s="20"/>
      <c r="J71" s="1" t="s">
        <v>22</v>
      </c>
      <c r="K71" s="1" t="s">
        <v>27</v>
      </c>
      <c r="L71" s="1" t="s">
        <v>28</v>
      </c>
      <c r="M71" s="1" t="s">
        <v>182</v>
      </c>
      <c r="N71" s="27">
        <f t="shared" si="1"/>
        <v>1</v>
      </c>
    </row>
    <row r="72" spans="1:14" ht="20.55" customHeight="1">
      <c r="A72" s="31" t="s">
        <v>352</v>
      </c>
      <c r="B72" s="1" t="s">
        <v>334</v>
      </c>
      <c r="C72" s="1" t="s">
        <v>353</v>
      </c>
      <c r="D72" s="1" t="s">
        <v>354</v>
      </c>
      <c r="E72" s="1" t="s">
        <v>48</v>
      </c>
      <c r="F72" s="1" t="s">
        <v>355</v>
      </c>
      <c r="G72" s="19" t="s">
        <v>88</v>
      </c>
      <c r="H72" s="1" t="s">
        <v>25</v>
      </c>
      <c r="I72" s="20"/>
      <c r="J72" s="31" t="s">
        <v>356</v>
      </c>
      <c r="K72" s="31" t="s">
        <v>27</v>
      </c>
      <c r="L72" s="1" t="s">
        <v>28</v>
      </c>
      <c r="M72" s="1" t="s">
        <v>182</v>
      </c>
      <c r="N72" s="27">
        <f t="shared" si="1"/>
        <v>1</v>
      </c>
    </row>
    <row r="73" spans="1:14" ht="20.55" customHeight="1">
      <c r="A73" s="31" t="s">
        <v>357</v>
      </c>
      <c r="B73" s="1" t="s">
        <v>334</v>
      </c>
      <c r="C73" s="1" t="s">
        <v>358</v>
      </c>
      <c r="D73" s="1" t="s">
        <v>336</v>
      </c>
      <c r="E73" s="1" t="s">
        <v>48</v>
      </c>
      <c r="F73" s="1" t="s">
        <v>359</v>
      </c>
      <c r="G73" s="19" t="s">
        <v>165</v>
      </c>
      <c r="H73" s="1" t="s">
        <v>67</v>
      </c>
      <c r="I73" s="20"/>
      <c r="J73" s="31" t="s">
        <v>360</v>
      </c>
      <c r="K73" s="31" t="s">
        <v>27</v>
      </c>
      <c r="L73" s="1" t="s">
        <v>28</v>
      </c>
      <c r="M73" s="1" t="s">
        <v>182</v>
      </c>
      <c r="N73" s="27">
        <f t="shared" si="1"/>
        <v>1.5</v>
      </c>
    </row>
    <row r="74" spans="1:14" ht="20.55" customHeight="1">
      <c r="A74" s="31" t="s">
        <v>361</v>
      </c>
      <c r="B74" s="1" t="s">
        <v>334</v>
      </c>
      <c r="C74" s="1" t="s">
        <v>362</v>
      </c>
      <c r="D74" s="1" t="s">
        <v>363</v>
      </c>
      <c r="E74" s="1" t="s">
        <v>48</v>
      </c>
      <c r="F74" s="1" t="s">
        <v>364</v>
      </c>
      <c r="G74" s="19" t="s">
        <v>365</v>
      </c>
      <c r="H74" s="1" t="s">
        <v>140</v>
      </c>
      <c r="I74" s="20"/>
      <c r="J74" s="1" t="s">
        <v>366</v>
      </c>
      <c r="K74" s="31" t="s">
        <v>27</v>
      </c>
      <c r="L74" s="1" t="s">
        <v>28</v>
      </c>
      <c r="M74" s="1" t="s">
        <v>182</v>
      </c>
      <c r="N74" s="27">
        <f t="shared" si="1"/>
        <v>4</v>
      </c>
    </row>
    <row r="75" spans="1:14" ht="20.55" customHeight="1">
      <c r="A75" s="31" t="s">
        <v>367</v>
      </c>
      <c r="B75" s="1" t="s">
        <v>334</v>
      </c>
      <c r="C75" s="1" t="s">
        <v>368</v>
      </c>
      <c r="D75" s="1" t="s">
        <v>369</v>
      </c>
      <c r="E75" s="1" t="s">
        <v>48</v>
      </c>
      <c r="F75" s="1" t="s">
        <v>370</v>
      </c>
      <c r="G75" s="19" t="s">
        <v>24</v>
      </c>
      <c r="H75" s="1" t="s">
        <v>25</v>
      </c>
      <c r="I75" s="20"/>
      <c r="J75" s="1" t="s">
        <v>371</v>
      </c>
      <c r="K75" s="31" t="s">
        <v>27</v>
      </c>
      <c r="L75" s="1" t="s">
        <v>28</v>
      </c>
      <c r="M75" s="1" t="s">
        <v>182</v>
      </c>
      <c r="N75" s="27">
        <f t="shared" si="1"/>
        <v>0</v>
      </c>
    </row>
    <row r="76" spans="1:14" ht="20.55" customHeight="1">
      <c r="A76" s="31" t="s">
        <v>372</v>
      </c>
      <c r="B76" s="1" t="s">
        <v>373</v>
      </c>
      <c r="C76" s="1" t="s">
        <v>374</v>
      </c>
      <c r="D76" s="1" t="s">
        <v>22</v>
      </c>
      <c r="E76" s="1" t="s">
        <v>22</v>
      </c>
      <c r="F76" s="1" t="s">
        <v>375</v>
      </c>
      <c r="G76" s="19" t="s">
        <v>24</v>
      </c>
      <c r="H76" s="1" t="s">
        <v>25</v>
      </c>
      <c r="I76" s="20"/>
      <c r="J76" s="1" t="s">
        <v>376</v>
      </c>
      <c r="K76" s="1" t="s">
        <v>27</v>
      </c>
      <c r="L76" s="1" t="s">
        <v>28</v>
      </c>
      <c r="M76" s="1" t="s">
        <v>29</v>
      </c>
      <c r="N76" s="27">
        <f t="shared" si="1"/>
        <v>0</v>
      </c>
    </row>
    <row r="77" spans="1:14" ht="20.55" customHeight="1">
      <c r="A77" s="31" t="s">
        <v>377</v>
      </c>
      <c r="B77" s="1" t="s">
        <v>373</v>
      </c>
      <c r="C77" s="1" t="s">
        <v>378</v>
      </c>
      <c r="D77" s="1" t="s">
        <v>372</v>
      </c>
      <c r="E77" s="1" t="s">
        <v>48</v>
      </c>
      <c r="F77" s="1" t="s">
        <v>379</v>
      </c>
      <c r="G77" s="19" t="s">
        <v>24</v>
      </c>
      <c r="H77" s="1" t="s">
        <v>25</v>
      </c>
      <c r="I77" s="20"/>
      <c r="J77" s="1" t="s">
        <v>376</v>
      </c>
      <c r="K77" s="1" t="s">
        <v>27</v>
      </c>
      <c r="L77" s="1" t="s">
        <v>28</v>
      </c>
      <c r="M77" s="1" t="s">
        <v>29</v>
      </c>
      <c r="N77" s="27">
        <f t="shared" si="1"/>
        <v>0</v>
      </c>
    </row>
    <row r="78" spans="1:14" ht="20.55" customHeight="1">
      <c r="A78" s="31" t="s">
        <v>380</v>
      </c>
      <c r="B78" s="1" t="s">
        <v>373</v>
      </c>
      <c r="C78" s="1" t="s">
        <v>381</v>
      </c>
      <c r="D78" s="1" t="s">
        <v>377</v>
      </c>
      <c r="E78" s="1" t="s">
        <v>48</v>
      </c>
      <c r="F78" s="1" t="s">
        <v>382</v>
      </c>
      <c r="G78" s="19" t="s">
        <v>24</v>
      </c>
      <c r="H78" s="1" t="s">
        <v>25</v>
      </c>
      <c r="I78" s="20"/>
      <c r="J78" s="1" t="s">
        <v>376</v>
      </c>
      <c r="K78" s="1" t="s">
        <v>27</v>
      </c>
      <c r="L78" s="1" t="s">
        <v>28</v>
      </c>
      <c r="M78" s="1" t="s">
        <v>29</v>
      </c>
      <c r="N78" s="27">
        <f t="shared" si="1"/>
        <v>0</v>
      </c>
    </row>
    <row r="79" spans="1:14" ht="20.55" customHeight="1">
      <c r="A79" s="31" t="s">
        <v>383</v>
      </c>
      <c r="B79" s="1" t="s">
        <v>373</v>
      </c>
      <c r="C79" s="1" t="s">
        <v>384</v>
      </c>
      <c r="D79" s="1" t="s">
        <v>377</v>
      </c>
      <c r="E79" s="1" t="s">
        <v>48</v>
      </c>
      <c r="F79" s="1" t="s">
        <v>385</v>
      </c>
      <c r="G79" s="19" t="s">
        <v>50</v>
      </c>
      <c r="H79" s="1" t="s">
        <v>22</v>
      </c>
      <c r="I79" s="20"/>
      <c r="J79" s="1" t="s">
        <v>386</v>
      </c>
      <c r="K79" s="1" t="s">
        <v>27</v>
      </c>
      <c r="L79" s="1" t="s">
        <v>28</v>
      </c>
      <c r="M79" s="1" t="s">
        <v>29</v>
      </c>
      <c r="N79" s="27" t="str">
        <f t="shared" si="1"/>
        <v/>
      </c>
    </row>
    <row r="80" spans="1:14" ht="20.55" customHeight="1">
      <c r="A80" s="31" t="s">
        <v>387</v>
      </c>
      <c r="B80" s="1" t="s">
        <v>373</v>
      </c>
      <c r="C80" s="1" t="s">
        <v>388</v>
      </c>
      <c r="D80" s="1" t="s">
        <v>389</v>
      </c>
      <c r="E80" s="1" t="s">
        <v>48</v>
      </c>
      <c r="F80" s="1" t="s">
        <v>390</v>
      </c>
      <c r="G80" s="19" t="s">
        <v>50</v>
      </c>
      <c r="H80" s="1" t="s">
        <v>22</v>
      </c>
      <c r="I80" s="20"/>
      <c r="J80" s="1" t="s">
        <v>391</v>
      </c>
      <c r="K80" s="1" t="s">
        <v>27</v>
      </c>
      <c r="L80" s="1" t="s">
        <v>28</v>
      </c>
      <c r="M80" s="1" t="s">
        <v>29</v>
      </c>
      <c r="N80" s="27" t="str">
        <f t="shared" si="1"/>
        <v/>
      </c>
    </row>
    <row r="81" spans="1:14" ht="20.55" customHeight="1">
      <c r="A81" s="31" t="s">
        <v>392</v>
      </c>
      <c r="B81" s="1" t="s">
        <v>393</v>
      </c>
      <c r="C81" s="1" t="s">
        <v>394</v>
      </c>
      <c r="D81" s="1" t="s">
        <v>387</v>
      </c>
      <c r="E81" s="1" t="s">
        <v>48</v>
      </c>
      <c r="F81" s="1" t="s">
        <v>395</v>
      </c>
      <c r="G81" s="19" t="s">
        <v>165</v>
      </c>
      <c r="H81" s="1" t="s">
        <v>25</v>
      </c>
      <c r="I81" s="20"/>
      <c r="J81" s="1" t="s">
        <v>396</v>
      </c>
      <c r="K81" s="1" t="s">
        <v>27</v>
      </c>
      <c r="L81" s="1" t="s">
        <v>28</v>
      </c>
      <c r="M81" s="1" t="s">
        <v>29</v>
      </c>
      <c r="N81" s="27">
        <f t="shared" si="1"/>
        <v>1.5</v>
      </c>
    </row>
    <row r="82" spans="1:14" ht="20.55" customHeight="1">
      <c r="A82" s="31" t="s">
        <v>397</v>
      </c>
      <c r="B82" s="1" t="s">
        <v>393</v>
      </c>
      <c r="C82" s="1" t="s">
        <v>398</v>
      </c>
      <c r="D82" s="1" t="s">
        <v>392</v>
      </c>
      <c r="E82" s="1" t="s">
        <v>48</v>
      </c>
      <c r="F82" s="1" t="s">
        <v>399</v>
      </c>
      <c r="G82" s="19" t="s">
        <v>165</v>
      </c>
      <c r="H82" s="1" t="s">
        <v>25</v>
      </c>
      <c r="I82" s="20"/>
      <c r="J82" s="1" t="s">
        <v>400</v>
      </c>
      <c r="K82" s="1" t="s">
        <v>27</v>
      </c>
      <c r="L82" s="1" t="s">
        <v>28</v>
      </c>
      <c r="M82" s="1" t="s">
        <v>29</v>
      </c>
      <c r="N82" s="27">
        <f t="shared" si="1"/>
        <v>1.5</v>
      </c>
    </row>
    <row r="83" spans="1:14" ht="20.55" customHeight="1">
      <c r="A83" s="31" t="s">
        <v>401</v>
      </c>
      <c r="B83" s="1" t="s">
        <v>393</v>
      </c>
      <c r="C83" s="1" t="s">
        <v>402</v>
      </c>
      <c r="D83" s="1" t="s">
        <v>392</v>
      </c>
      <c r="E83" s="1" t="s">
        <v>48</v>
      </c>
      <c r="F83" s="1" t="s">
        <v>403</v>
      </c>
      <c r="G83" s="19" t="s">
        <v>165</v>
      </c>
      <c r="H83" s="1" t="s">
        <v>67</v>
      </c>
      <c r="I83" s="20"/>
      <c r="J83" s="1" t="s">
        <v>404</v>
      </c>
      <c r="K83" s="1" t="s">
        <v>27</v>
      </c>
      <c r="L83" s="1" t="s">
        <v>28</v>
      </c>
      <c r="M83" s="1" t="s">
        <v>29</v>
      </c>
      <c r="N83" s="27">
        <f t="shared" si="1"/>
        <v>1.5</v>
      </c>
    </row>
    <row r="84" spans="1:14" ht="20.55" customHeight="1">
      <c r="A84" s="31" t="s">
        <v>405</v>
      </c>
      <c r="B84" s="1" t="s">
        <v>393</v>
      </c>
      <c r="C84" s="1" t="s">
        <v>406</v>
      </c>
      <c r="D84" s="1" t="s">
        <v>392</v>
      </c>
      <c r="E84" s="1" t="s">
        <v>48</v>
      </c>
      <c r="F84" s="1" t="s">
        <v>407</v>
      </c>
      <c r="G84" s="19" t="s">
        <v>88</v>
      </c>
      <c r="H84" s="1" t="s">
        <v>25</v>
      </c>
      <c r="I84" s="20"/>
      <c r="J84" s="1" t="s">
        <v>408</v>
      </c>
      <c r="K84" s="1" t="s">
        <v>27</v>
      </c>
      <c r="L84" s="1" t="s">
        <v>28</v>
      </c>
      <c r="M84" s="1" t="s">
        <v>29</v>
      </c>
      <c r="N84" s="27">
        <f t="shared" si="1"/>
        <v>1</v>
      </c>
    </row>
    <row r="85" spans="1:14" ht="20.55" customHeight="1">
      <c r="A85" s="31" t="s">
        <v>409</v>
      </c>
      <c r="B85" s="1" t="s">
        <v>393</v>
      </c>
      <c r="C85" s="1" t="s">
        <v>410</v>
      </c>
      <c r="D85" s="1" t="s">
        <v>383</v>
      </c>
      <c r="E85" s="1" t="s">
        <v>48</v>
      </c>
      <c r="F85" s="1" t="s">
        <v>411</v>
      </c>
      <c r="G85" s="19" t="s">
        <v>412</v>
      </c>
      <c r="H85" s="1" t="s">
        <v>25</v>
      </c>
      <c r="I85" s="20"/>
      <c r="J85" s="1" t="s">
        <v>413</v>
      </c>
      <c r="K85" s="1" t="s">
        <v>27</v>
      </c>
      <c r="L85" s="1" t="s">
        <v>28</v>
      </c>
      <c r="M85" s="1" t="s">
        <v>29</v>
      </c>
      <c r="N85" s="27">
        <f t="shared" si="1"/>
        <v>0.75</v>
      </c>
    </row>
    <row r="86" spans="1:14" ht="20.55" customHeight="1">
      <c r="A86" s="31" t="s">
        <v>414</v>
      </c>
      <c r="B86" s="1" t="s">
        <v>393</v>
      </c>
      <c r="C86" s="1" t="s">
        <v>415</v>
      </c>
      <c r="D86" s="1" t="s">
        <v>416</v>
      </c>
      <c r="E86" s="1" t="s">
        <v>48</v>
      </c>
      <c r="F86" s="1" t="s">
        <v>417</v>
      </c>
      <c r="G86" s="19" t="s">
        <v>165</v>
      </c>
      <c r="H86" s="1" t="s">
        <v>25</v>
      </c>
      <c r="I86" s="20"/>
      <c r="J86" s="1" t="s">
        <v>418</v>
      </c>
      <c r="K86" s="1" t="s">
        <v>27</v>
      </c>
      <c r="L86" s="1" t="s">
        <v>28</v>
      </c>
      <c r="M86" s="1" t="s">
        <v>29</v>
      </c>
      <c r="N86" s="27">
        <f t="shared" si="1"/>
        <v>1.5</v>
      </c>
    </row>
    <row r="87" spans="1:14" ht="20.55" customHeight="1">
      <c r="A87" s="31" t="s">
        <v>419</v>
      </c>
      <c r="B87" s="1" t="s">
        <v>393</v>
      </c>
      <c r="C87" s="1" t="s">
        <v>420</v>
      </c>
      <c r="D87" s="1" t="s">
        <v>414</v>
      </c>
      <c r="E87" s="1" t="s">
        <v>48</v>
      </c>
      <c r="F87" s="1" t="s">
        <v>421</v>
      </c>
      <c r="G87" s="19" t="s">
        <v>24</v>
      </c>
      <c r="H87" s="1" t="s">
        <v>25</v>
      </c>
      <c r="I87" s="20"/>
      <c r="J87" s="1" t="s">
        <v>422</v>
      </c>
      <c r="K87" s="1" t="s">
        <v>27</v>
      </c>
      <c r="L87" s="1" t="s">
        <v>28</v>
      </c>
      <c r="M87" s="1" t="s">
        <v>29</v>
      </c>
      <c r="N87" s="27">
        <f t="shared" si="1"/>
        <v>0</v>
      </c>
    </row>
    <row r="88" spans="1:14" ht="20.55" customHeight="1">
      <c r="A88" s="31" t="s">
        <v>423</v>
      </c>
      <c r="B88" s="1" t="s">
        <v>424</v>
      </c>
      <c r="C88" s="1" t="s">
        <v>425</v>
      </c>
      <c r="D88" s="1" t="s">
        <v>419</v>
      </c>
      <c r="E88" s="1" t="s">
        <v>48</v>
      </c>
      <c r="F88" s="1" t="s">
        <v>426</v>
      </c>
      <c r="G88" s="19" t="s">
        <v>95</v>
      </c>
      <c r="H88" s="1" t="s">
        <v>67</v>
      </c>
      <c r="I88" s="20"/>
      <c r="J88" s="1" t="s">
        <v>427</v>
      </c>
      <c r="K88" s="1" t="s">
        <v>27</v>
      </c>
      <c r="L88" s="1" t="s">
        <v>28</v>
      </c>
      <c r="M88" s="1" t="s">
        <v>29</v>
      </c>
      <c r="N88" s="27">
        <f t="shared" si="1"/>
        <v>2</v>
      </c>
    </row>
    <row r="89" spans="1:14" ht="20.55" customHeight="1">
      <c r="A89" s="31" t="s">
        <v>428</v>
      </c>
      <c r="B89" s="1" t="s">
        <v>424</v>
      </c>
      <c r="C89" s="1" t="s">
        <v>429</v>
      </c>
      <c r="D89" s="1" t="s">
        <v>419</v>
      </c>
      <c r="E89" s="1" t="s">
        <v>48</v>
      </c>
      <c r="F89" s="1" t="s">
        <v>430</v>
      </c>
      <c r="G89" s="19" t="s">
        <v>95</v>
      </c>
      <c r="H89" s="1" t="s">
        <v>67</v>
      </c>
      <c r="I89" s="20"/>
      <c r="J89" s="1" t="s">
        <v>431</v>
      </c>
      <c r="K89" s="1" t="s">
        <v>27</v>
      </c>
      <c r="L89" s="1" t="s">
        <v>28</v>
      </c>
      <c r="M89" s="1" t="s">
        <v>29</v>
      </c>
      <c r="N89" s="27">
        <f t="shared" si="1"/>
        <v>2</v>
      </c>
    </row>
    <row r="90" spans="1:14" ht="20.55" customHeight="1">
      <c r="A90" s="31" t="s">
        <v>432</v>
      </c>
      <c r="B90" s="1" t="s">
        <v>424</v>
      </c>
      <c r="C90" s="1" t="s">
        <v>433</v>
      </c>
      <c r="D90" s="1" t="s">
        <v>434</v>
      </c>
      <c r="E90" s="1" t="s">
        <v>48</v>
      </c>
      <c r="F90" s="1" t="s">
        <v>435</v>
      </c>
      <c r="G90" s="19" t="s">
        <v>165</v>
      </c>
      <c r="H90" s="1" t="s">
        <v>67</v>
      </c>
      <c r="I90" s="20"/>
      <c r="J90" s="1" t="s">
        <v>436</v>
      </c>
      <c r="K90" s="1" t="s">
        <v>27</v>
      </c>
      <c r="L90" s="1" t="s">
        <v>28</v>
      </c>
      <c r="M90" s="1" t="s">
        <v>29</v>
      </c>
      <c r="N90" s="27">
        <f t="shared" si="1"/>
        <v>1.5</v>
      </c>
    </row>
    <row r="91" spans="1:14" ht="20.55" customHeight="1">
      <c r="A91" s="31" t="s">
        <v>437</v>
      </c>
      <c r="B91" s="1" t="s">
        <v>424</v>
      </c>
      <c r="C91" s="1" t="s">
        <v>438</v>
      </c>
      <c r="D91" s="1" t="s">
        <v>439</v>
      </c>
      <c r="E91" s="1" t="s">
        <v>48</v>
      </c>
      <c r="F91" s="1" t="s">
        <v>440</v>
      </c>
      <c r="G91" s="19" t="s">
        <v>165</v>
      </c>
      <c r="H91" s="1" t="s">
        <v>67</v>
      </c>
      <c r="I91" s="20"/>
      <c r="J91" s="1" t="s">
        <v>441</v>
      </c>
      <c r="K91" s="1" t="s">
        <v>27</v>
      </c>
      <c r="L91" s="1" t="s">
        <v>28</v>
      </c>
      <c r="M91" s="1" t="s">
        <v>29</v>
      </c>
      <c r="N91" s="27">
        <f t="shared" si="1"/>
        <v>1.5</v>
      </c>
    </row>
    <row r="92" spans="1:14" ht="20.55" customHeight="1">
      <c r="A92" s="31" t="s">
        <v>442</v>
      </c>
      <c r="B92" s="1" t="s">
        <v>424</v>
      </c>
      <c r="C92" s="1" t="s">
        <v>443</v>
      </c>
      <c r="D92" s="1" t="s">
        <v>444</v>
      </c>
      <c r="E92" s="1" t="s">
        <v>48</v>
      </c>
      <c r="F92" s="1" t="s">
        <v>445</v>
      </c>
      <c r="G92" s="19" t="s">
        <v>165</v>
      </c>
      <c r="H92" s="1" t="s">
        <v>67</v>
      </c>
      <c r="I92" s="20"/>
      <c r="J92" s="1" t="s">
        <v>446</v>
      </c>
      <c r="K92" s="1" t="s">
        <v>27</v>
      </c>
      <c r="L92" s="1" t="s">
        <v>28</v>
      </c>
      <c r="M92" s="1" t="s">
        <v>29</v>
      </c>
      <c r="N92" s="27">
        <f t="shared" si="1"/>
        <v>1.5</v>
      </c>
    </row>
    <row r="93" spans="1:14" ht="20.55" customHeight="1">
      <c r="A93" s="31" t="s">
        <v>447</v>
      </c>
      <c r="B93" s="1" t="s">
        <v>424</v>
      </c>
      <c r="C93" s="1" t="s">
        <v>448</v>
      </c>
      <c r="D93" s="1" t="s">
        <v>444</v>
      </c>
      <c r="E93" s="1" t="s">
        <v>48</v>
      </c>
      <c r="F93" s="1" t="s">
        <v>449</v>
      </c>
      <c r="G93" s="19" t="s">
        <v>165</v>
      </c>
      <c r="H93" s="1" t="s">
        <v>67</v>
      </c>
      <c r="I93" s="20"/>
      <c r="J93" s="1" t="s">
        <v>450</v>
      </c>
      <c r="K93" s="1" t="s">
        <v>27</v>
      </c>
      <c r="L93" s="1" t="s">
        <v>28</v>
      </c>
      <c r="M93" s="1" t="s">
        <v>29</v>
      </c>
      <c r="N93" s="27">
        <f t="shared" si="1"/>
        <v>1.5</v>
      </c>
    </row>
    <row r="94" spans="1:14" ht="20.55" customHeight="1">
      <c r="A94" s="31" t="s">
        <v>451</v>
      </c>
      <c r="B94" s="1" t="s">
        <v>424</v>
      </c>
      <c r="C94" s="1" t="s">
        <v>452</v>
      </c>
      <c r="D94" s="1" t="s">
        <v>453</v>
      </c>
      <c r="E94" s="1" t="s">
        <v>48</v>
      </c>
      <c r="F94" s="1" t="s">
        <v>454</v>
      </c>
      <c r="G94" s="19" t="s">
        <v>95</v>
      </c>
      <c r="H94" s="1" t="s">
        <v>67</v>
      </c>
      <c r="I94" s="20"/>
      <c r="J94" s="1" t="s">
        <v>455</v>
      </c>
      <c r="K94" s="1" t="s">
        <v>27</v>
      </c>
      <c r="L94" s="1" t="s">
        <v>28</v>
      </c>
      <c r="M94" s="1" t="s">
        <v>29</v>
      </c>
      <c r="N94" s="27">
        <f t="shared" si="1"/>
        <v>2</v>
      </c>
    </row>
    <row r="95" spans="1:14" ht="20.55" customHeight="1">
      <c r="A95" s="31" t="s">
        <v>456</v>
      </c>
      <c r="B95" s="1" t="s">
        <v>424</v>
      </c>
      <c r="C95" s="1" t="s">
        <v>457</v>
      </c>
      <c r="D95" s="1" t="s">
        <v>451</v>
      </c>
      <c r="E95" s="1" t="s">
        <v>48</v>
      </c>
      <c r="F95" s="1" t="s">
        <v>458</v>
      </c>
      <c r="G95" s="19" t="s">
        <v>24</v>
      </c>
      <c r="H95" s="1" t="s">
        <v>25</v>
      </c>
      <c r="I95" s="20"/>
      <c r="J95" s="1" t="s">
        <v>459</v>
      </c>
      <c r="K95" s="1" t="s">
        <v>27</v>
      </c>
      <c r="L95" s="1" t="s">
        <v>28</v>
      </c>
      <c r="M95" s="1" t="s">
        <v>29</v>
      </c>
      <c r="N95" s="27">
        <f t="shared" si="1"/>
        <v>0</v>
      </c>
    </row>
    <row r="96" spans="1:14" ht="20.55" customHeight="1">
      <c r="A96" s="31" t="s">
        <v>460</v>
      </c>
      <c r="B96" s="1" t="s">
        <v>461</v>
      </c>
      <c r="C96" s="1" t="s">
        <v>462</v>
      </c>
      <c r="D96" s="1" t="s">
        <v>19</v>
      </c>
      <c r="E96" s="1" t="s">
        <v>48</v>
      </c>
      <c r="F96" s="1" t="s">
        <v>463</v>
      </c>
      <c r="G96" s="19" t="s">
        <v>165</v>
      </c>
      <c r="H96" s="1" t="s">
        <v>25</v>
      </c>
      <c r="I96" s="20"/>
      <c r="J96" s="1" t="s">
        <v>464</v>
      </c>
      <c r="K96" s="31" t="s">
        <v>27</v>
      </c>
      <c r="L96" s="1" t="s">
        <v>28</v>
      </c>
      <c r="M96" s="1" t="s">
        <v>29</v>
      </c>
      <c r="N96" s="27">
        <f t="shared" si="1"/>
        <v>1.5</v>
      </c>
    </row>
    <row r="97" spans="1:14" ht="20.55" customHeight="1">
      <c r="A97" s="31" t="s">
        <v>465</v>
      </c>
      <c r="B97" s="1" t="s">
        <v>461</v>
      </c>
      <c r="C97" s="1" t="s">
        <v>466</v>
      </c>
      <c r="D97" s="1" t="s">
        <v>460</v>
      </c>
      <c r="E97" s="1" t="s">
        <v>48</v>
      </c>
      <c r="F97" s="1" t="s">
        <v>467</v>
      </c>
      <c r="G97" s="19" t="s">
        <v>165</v>
      </c>
      <c r="H97" s="1" t="s">
        <v>25</v>
      </c>
      <c r="I97" s="20"/>
      <c r="J97" s="1" t="s">
        <v>468</v>
      </c>
      <c r="K97" s="31" t="s">
        <v>27</v>
      </c>
      <c r="L97" s="1" t="s">
        <v>28</v>
      </c>
      <c r="M97" s="1" t="s">
        <v>29</v>
      </c>
      <c r="N97" s="27">
        <f t="shared" si="1"/>
        <v>1.5</v>
      </c>
    </row>
    <row r="98" spans="1:14" ht="20.55" customHeight="1">
      <c r="A98" s="31" t="s">
        <v>469</v>
      </c>
      <c r="B98" s="1" t="s">
        <v>461</v>
      </c>
      <c r="C98" s="1" t="s">
        <v>470</v>
      </c>
      <c r="D98" s="1" t="s">
        <v>471</v>
      </c>
      <c r="E98" s="1" t="s">
        <v>48</v>
      </c>
      <c r="F98" s="1" t="s">
        <v>472</v>
      </c>
      <c r="G98" s="19" t="s">
        <v>88</v>
      </c>
      <c r="H98" s="1" t="s">
        <v>25</v>
      </c>
      <c r="I98" s="20"/>
      <c r="J98" s="1" t="s">
        <v>473</v>
      </c>
      <c r="K98" s="31" t="s">
        <v>27</v>
      </c>
      <c r="L98" s="1" t="s">
        <v>28</v>
      </c>
      <c r="M98" s="1" t="s">
        <v>29</v>
      </c>
      <c r="N98" s="27">
        <f t="shared" si="1"/>
        <v>1</v>
      </c>
    </row>
    <row r="99" spans="1:14" ht="20.55" customHeight="1">
      <c r="A99" s="31" t="s">
        <v>474</v>
      </c>
      <c r="B99" s="1" t="s">
        <v>461</v>
      </c>
      <c r="C99" s="1" t="s">
        <v>475</v>
      </c>
      <c r="D99" s="1" t="s">
        <v>460</v>
      </c>
      <c r="E99" s="1" t="s">
        <v>48</v>
      </c>
      <c r="F99" s="1" t="s">
        <v>476</v>
      </c>
      <c r="G99" s="19" t="s">
        <v>412</v>
      </c>
      <c r="H99" s="1" t="s">
        <v>25</v>
      </c>
      <c r="I99" s="20"/>
      <c r="J99" s="1" t="s">
        <v>477</v>
      </c>
      <c r="K99" s="31" t="s">
        <v>27</v>
      </c>
      <c r="L99" s="1" t="s">
        <v>28</v>
      </c>
      <c r="M99" s="1" t="s">
        <v>29</v>
      </c>
      <c r="N99" s="27">
        <f t="shared" si="1"/>
        <v>0.75</v>
      </c>
    </row>
    <row r="100" spans="1:14" ht="20.55" customHeight="1">
      <c r="A100" s="31" t="s">
        <v>478</v>
      </c>
      <c r="B100" s="1" t="s">
        <v>461</v>
      </c>
      <c r="C100" s="1" t="s">
        <v>479</v>
      </c>
      <c r="D100" s="1" t="s">
        <v>480</v>
      </c>
      <c r="E100" s="1" t="s">
        <v>48</v>
      </c>
      <c r="F100" s="1" t="s">
        <v>481</v>
      </c>
      <c r="G100" s="19" t="s">
        <v>412</v>
      </c>
      <c r="H100" s="1" t="s">
        <v>25</v>
      </c>
      <c r="I100" s="20"/>
      <c r="J100" s="1" t="s">
        <v>482</v>
      </c>
      <c r="K100" s="31" t="s">
        <v>27</v>
      </c>
      <c r="L100" s="1" t="s">
        <v>28</v>
      </c>
      <c r="M100" s="1" t="s">
        <v>29</v>
      </c>
      <c r="N100" s="27">
        <f t="shared" si="1"/>
        <v>0.75</v>
      </c>
    </row>
    <row r="101" spans="1:14" ht="20.55" customHeight="1">
      <c r="A101" s="31" t="s">
        <v>483</v>
      </c>
      <c r="B101" s="1" t="s">
        <v>461</v>
      </c>
      <c r="C101" s="1" t="s">
        <v>484</v>
      </c>
      <c r="D101" s="1" t="s">
        <v>485</v>
      </c>
      <c r="E101" s="1" t="s">
        <v>48</v>
      </c>
      <c r="F101" s="1" t="s">
        <v>486</v>
      </c>
      <c r="G101" s="19" t="s">
        <v>95</v>
      </c>
      <c r="H101" s="1" t="s">
        <v>67</v>
      </c>
      <c r="I101" s="20"/>
      <c r="J101" s="1" t="s">
        <v>487</v>
      </c>
      <c r="K101" s="31" t="s">
        <v>27</v>
      </c>
      <c r="L101" s="1" t="s">
        <v>28</v>
      </c>
      <c r="M101" s="1" t="s">
        <v>29</v>
      </c>
      <c r="N101" s="27">
        <f t="shared" si="1"/>
        <v>2</v>
      </c>
    </row>
    <row r="102" spans="1:14" ht="20.55" customHeight="1">
      <c r="A102" s="31" t="s">
        <v>488</v>
      </c>
      <c r="B102" s="1" t="s">
        <v>461</v>
      </c>
      <c r="C102" s="1" t="s">
        <v>489</v>
      </c>
      <c r="D102" s="1" t="s">
        <v>483</v>
      </c>
      <c r="E102" s="1" t="s">
        <v>48</v>
      </c>
      <c r="F102" s="1" t="s">
        <v>490</v>
      </c>
      <c r="G102" s="19" t="s">
        <v>24</v>
      </c>
      <c r="H102" s="1" t="s">
        <v>25</v>
      </c>
      <c r="I102" s="20"/>
      <c r="J102" s="31" t="s">
        <v>491</v>
      </c>
      <c r="K102" s="31" t="s">
        <v>27</v>
      </c>
      <c r="L102" s="1" t="s">
        <v>28</v>
      </c>
      <c r="M102" s="1" t="s">
        <v>29</v>
      </c>
      <c r="N102" s="27">
        <f t="shared" si="1"/>
        <v>0</v>
      </c>
    </row>
    <row r="103" spans="1:14" ht="20.55" customHeight="1">
      <c r="A103" s="31" t="s">
        <v>492</v>
      </c>
      <c r="B103" s="1" t="s">
        <v>493</v>
      </c>
      <c r="C103" s="1" t="s">
        <v>494</v>
      </c>
      <c r="D103" s="1" t="s">
        <v>19</v>
      </c>
      <c r="E103" s="1" t="s">
        <v>48</v>
      </c>
      <c r="F103" s="1" t="s">
        <v>495</v>
      </c>
      <c r="G103" s="19" t="s">
        <v>95</v>
      </c>
      <c r="H103" s="1" t="s">
        <v>25</v>
      </c>
      <c r="I103" s="20"/>
      <c r="J103" s="1" t="s">
        <v>496</v>
      </c>
      <c r="K103" s="31" t="s">
        <v>27</v>
      </c>
      <c r="L103" s="1" t="s">
        <v>315</v>
      </c>
      <c r="M103" s="1" t="s">
        <v>29</v>
      </c>
      <c r="N103" s="27">
        <f t="shared" si="1"/>
        <v>2</v>
      </c>
    </row>
    <row r="104" spans="1:14" ht="20.55" customHeight="1">
      <c r="A104" s="31" t="s">
        <v>497</v>
      </c>
      <c r="B104" s="1" t="s">
        <v>493</v>
      </c>
      <c r="C104" s="1" t="s">
        <v>498</v>
      </c>
      <c r="D104" s="1" t="s">
        <v>492</v>
      </c>
      <c r="E104" s="1" t="s">
        <v>48</v>
      </c>
      <c r="F104" s="1" t="s">
        <v>499</v>
      </c>
      <c r="G104" s="19" t="s">
        <v>165</v>
      </c>
      <c r="H104" s="1" t="s">
        <v>25</v>
      </c>
      <c r="I104" s="20"/>
      <c r="J104" s="1" t="s">
        <v>500</v>
      </c>
      <c r="K104" s="31" t="s">
        <v>27</v>
      </c>
      <c r="L104" s="1" t="s">
        <v>315</v>
      </c>
      <c r="M104" s="1" t="s">
        <v>29</v>
      </c>
      <c r="N104" s="27">
        <f t="shared" si="1"/>
        <v>1.5</v>
      </c>
    </row>
    <row r="105" spans="1:14" ht="20.55" customHeight="1">
      <c r="A105" s="31" t="s">
        <v>501</v>
      </c>
      <c r="B105" s="1" t="s">
        <v>493</v>
      </c>
      <c r="C105" s="1" t="s">
        <v>502</v>
      </c>
      <c r="D105" s="1" t="s">
        <v>503</v>
      </c>
      <c r="E105" s="1" t="s">
        <v>48</v>
      </c>
      <c r="F105" s="1" t="s">
        <v>504</v>
      </c>
      <c r="G105" s="19" t="s">
        <v>95</v>
      </c>
      <c r="H105" s="1" t="s">
        <v>67</v>
      </c>
      <c r="I105" s="20"/>
      <c r="J105" s="1" t="s">
        <v>505</v>
      </c>
      <c r="K105" s="31" t="s">
        <v>27</v>
      </c>
      <c r="L105" s="1" t="s">
        <v>315</v>
      </c>
      <c r="M105" s="1" t="s">
        <v>29</v>
      </c>
      <c r="N105" s="27">
        <f t="shared" si="1"/>
        <v>2</v>
      </c>
    </row>
    <row r="106" spans="1:14" ht="20.55" customHeight="1">
      <c r="A106" s="31" t="s">
        <v>506</v>
      </c>
      <c r="B106" s="1" t="s">
        <v>493</v>
      </c>
      <c r="C106" s="1" t="s">
        <v>507</v>
      </c>
      <c r="D106" s="1" t="s">
        <v>503</v>
      </c>
      <c r="E106" s="1" t="s">
        <v>48</v>
      </c>
      <c r="F106" s="1" t="s">
        <v>508</v>
      </c>
      <c r="G106" s="19" t="s">
        <v>165</v>
      </c>
      <c r="H106" s="1" t="s">
        <v>25</v>
      </c>
      <c r="I106" s="20"/>
      <c r="J106" s="1" t="s">
        <v>509</v>
      </c>
      <c r="K106" s="31" t="s">
        <v>27</v>
      </c>
      <c r="L106" s="1" t="s">
        <v>315</v>
      </c>
      <c r="M106" s="1" t="s">
        <v>29</v>
      </c>
      <c r="N106" s="27">
        <f t="shared" si="1"/>
        <v>1.5</v>
      </c>
    </row>
    <row r="107" spans="1:14" ht="20.55" customHeight="1">
      <c r="A107" s="31" t="s">
        <v>510</v>
      </c>
      <c r="B107" s="1" t="s">
        <v>493</v>
      </c>
      <c r="C107" s="1" t="s">
        <v>511</v>
      </c>
      <c r="D107" s="1" t="s">
        <v>497</v>
      </c>
      <c r="E107" s="1" t="s">
        <v>48</v>
      </c>
      <c r="F107" s="1" t="s">
        <v>512</v>
      </c>
      <c r="G107" s="19" t="s">
        <v>95</v>
      </c>
      <c r="H107" s="1" t="s">
        <v>25</v>
      </c>
      <c r="I107" s="20"/>
      <c r="J107" s="1" t="s">
        <v>513</v>
      </c>
      <c r="K107" s="31" t="s">
        <v>27</v>
      </c>
      <c r="L107" s="1" t="s">
        <v>315</v>
      </c>
      <c r="M107" s="1" t="s">
        <v>29</v>
      </c>
      <c r="N107" s="27">
        <f t="shared" si="1"/>
        <v>2</v>
      </c>
    </row>
    <row r="108" spans="1:14" ht="20.55" customHeight="1">
      <c r="A108" s="31" t="s">
        <v>514</v>
      </c>
      <c r="B108" s="1" t="s">
        <v>493</v>
      </c>
      <c r="C108" s="1" t="s">
        <v>515</v>
      </c>
      <c r="D108" s="1" t="s">
        <v>516</v>
      </c>
      <c r="E108" s="1" t="s">
        <v>48</v>
      </c>
      <c r="F108" s="1" t="s">
        <v>517</v>
      </c>
      <c r="G108" s="19" t="s">
        <v>165</v>
      </c>
      <c r="H108" s="1" t="s">
        <v>67</v>
      </c>
      <c r="I108" s="20"/>
      <c r="J108" s="1" t="s">
        <v>518</v>
      </c>
      <c r="K108" s="31" t="s">
        <v>27</v>
      </c>
      <c r="L108" s="1" t="s">
        <v>315</v>
      </c>
      <c r="M108" s="1" t="s">
        <v>29</v>
      </c>
      <c r="N108" s="27">
        <f t="shared" si="1"/>
        <v>1.5</v>
      </c>
    </row>
    <row r="109" spans="1:14" ht="20.55" customHeight="1">
      <c r="A109" s="31" t="s">
        <v>519</v>
      </c>
      <c r="B109" s="1" t="s">
        <v>493</v>
      </c>
      <c r="C109" s="1" t="s">
        <v>520</v>
      </c>
      <c r="D109" s="1" t="s">
        <v>521</v>
      </c>
      <c r="E109" s="1" t="s">
        <v>48</v>
      </c>
      <c r="F109" s="1" t="s">
        <v>522</v>
      </c>
      <c r="G109" s="19" t="s">
        <v>165</v>
      </c>
      <c r="H109" s="1" t="s">
        <v>25</v>
      </c>
      <c r="I109" s="20"/>
      <c r="J109" s="1" t="s">
        <v>523</v>
      </c>
      <c r="K109" s="31" t="s">
        <v>27</v>
      </c>
      <c r="L109" s="1" t="s">
        <v>315</v>
      </c>
      <c r="M109" s="1" t="s">
        <v>29</v>
      </c>
      <c r="N109" s="27">
        <f t="shared" si="1"/>
        <v>1.5</v>
      </c>
    </row>
    <row r="110" spans="1:14" ht="20.55" customHeight="1">
      <c r="A110" s="31" t="s">
        <v>524</v>
      </c>
      <c r="B110" s="1" t="s">
        <v>493</v>
      </c>
      <c r="C110" s="1" t="s">
        <v>525</v>
      </c>
      <c r="D110" s="1" t="s">
        <v>519</v>
      </c>
      <c r="E110" s="1" t="s">
        <v>48</v>
      </c>
      <c r="F110" s="1" t="s">
        <v>526</v>
      </c>
      <c r="G110" s="19" t="s">
        <v>24</v>
      </c>
      <c r="H110" s="1" t="s">
        <v>25</v>
      </c>
      <c r="I110" s="20"/>
      <c r="J110" s="1" t="s">
        <v>2545</v>
      </c>
      <c r="K110" s="1" t="s">
        <v>27</v>
      </c>
      <c r="L110" s="1" t="s">
        <v>2546</v>
      </c>
      <c r="M110" s="1" t="s">
        <v>29</v>
      </c>
      <c r="N110" s="27">
        <f t="shared" si="1"/>
        <v>0</v>
      </c>
    </row>
    <row r="111" spans="1:14" ht="20.55" customHeight="1">
      <c r="A111" s="31" t="s">
        <v>527</v>
      </c>
      <c r="B111" s="1" t="s">
        <v>528</v>
      </c>
      <c r="C111" s="1" t="s">
        <v>529</v>
      </c>
      <c r="D111" s="1" t="s">
        <v>19</v>
      </c>
      <c r="E111" s="1" t="s">
        <v>48</v>
      </c>
      <c r="F111" s="1" t="s">
        <v>530</v>
      </c>
      <c r="G111" s="19" t="s">
        <v>165</v>
      </c>
      <c r="H111" s="1" t="s">
        <v>25</v>
      </c>
      <c r="I111" s="20"/>
      <c r="J111" s="2" t="s">
        <v>531</v>
      </c>
      <c r="K111" s="31" t="s">
        <v>27</v>
      </c>
      <c r="L111" s="1" t="s">
        <v>28</v>
      </c>
      <c r="M111" s="1" t="s">
        <v>532</v>
      </c>
      <c r="N111" s="27">
        <f t="shared" si="1"/>
        <v>1.5</v>
      </c>
    </row>
    <row r="112" spans="1:14" ht="20.55" customHeight="1">
      <c r="A112" s="31" t="s">
        <v>257</v>
      </c>
      <c r="B112" s="1" t="s">
        <v>528</v>
      </c>
      <c r="C112" s="1" t="s">
        <v>533</v>
      </c>
      <c r="D112" s="1" t="s">
        <v>527</v>
      </c>
      <c r="E112" s="1" t="s">
        <v>48</v>
      </c>
      <c r="F112" s="1" t="s">
        <v>534</v>
      </c>
      <c r="G112" s="19" t="s">
        <v>88</v>
      </c>
      <c r="H112" s="1" t="s">
        <v>25</v>
      </c>
      <c r="I112" s="20"/>
      <c r="J112" s="1" t="s">
        <v>535</v>
      </c>
      <c r="K112" s="1" t="s">
        <v>27</v>
      </c>
      <c r="L112" s="1" t="s">
        <v>28</v>
      </c>
      <c r="M112" s="1" t="s">
        <v>532</v>
      </c>
      <c r="N112" s="27">
        <f t="shared" si="1"/>
        <v>1</v>
      </c>
    </row>
    <row r="113" spans="1:14" ht="20.55" customHeight="1">
      <c r="A113" s="31" t="s">
        <v>536</v>
      </c>
      <c r="B113" s="1" t="s">
        <v>528</v>
      </c>
      <c r="C113" s="1" t="s">
        <v>537</v>
      </c>
      <c r="D113" s="1" t="s">
        <v>538</v>
      </c>
      <c r="E113" s="1" t="s">
        <v>48</v>
      </c>
      <c r="F113" s="1" t="s">
        <v>539</v>
      </c>
      <c r="G113" s="19" t="s">
        <v>165</v>
      </c>
      <c r="H113" s="1" t="s">
        <v>25</v>
      </c>
      <c r="I113" s="20"/>
      <c r="J113" s="1" t="s">
        <v>540</v>
      </c>
      <c r="K113" s="1" t="s">
        <v>27</v>
      </c>
      <c r="L113" s="1" t="s">
        <v>28</v>
      </c>
      <c r="M113" s="1" t="s">
        <v>532</v>
      </c>
      <c r="N113" s="27">
        <f t="shared" si="1"/>
        <v>1.5</v>
      </c>
    </row>
    <row r="114" spans="1:14" ht="20.55" customHeight="1">
      <c r="A114" s="31" t="s">
        <v>541</v>
      </c>
      <c r="B114" s="1" t="s">
        <v>528</v>
      </c>
      <c r="C114" s="1" t="s">
        <v>542</v>
      </c>
      <c r="D114" s="1" t="s">
        <v>543</v>
      </c>
      <c r="E114" s="1" t="s">
        <v>48</v>
      </c>
      <c r="F114" s="1" t="s">
        <v>544</v>
      </c>
      <c r="G114" s="19" t="s">
        <v>88</v>
      </c>
      <c r="H114" s="1" t="s">
        <v>25</v>
      </c>
      <c r="I114" s="20"/>
      <c r="J114" s="1" t="s">
        <v>545</v>
      </c>
      <c r="K114" s="31" t="s">
        <v>27</v>
      </c>
      <c r="L114" s="1" t="s">
        <v>28</v>
      </c>
      <c r="M114" s="1" t="s">
        <v>532</v>
      </c>
      <c r="N114" s="27">
        <f t="shared" si="1"/>
        <v>1</v>
      </c>
    </row>
    <row r="115" spans="1:14" ht="20.55" customHeight="1">
      <c r="A115" s="31" t="s">
        <v>546</v>
      </c>
      <c r="B115" s="1" t="s">
        <v>528</v>
      </c>
      <c r="C115" s="1" t="s">
        <v>547</v>
      </c>
      <c r="D115" s="1" t="s">
        <v>548</v>
      </c>
      <c r="E115" s="1" t="s">
        <v>48</v>
      </c>
      <c r="F115" s="1" t="s">
        <v>549</v>
      </c>
      <c r="G115" s="19" t="s">
        <v>186</v>
      </c>
      <c r="H115" s="1" t="s">
        <v>67</v>
      </c>
      <c r="I115" s="20"/>
      <c r="J115" s="31" t="s">
        <v>550</v>
      </c>
      <c r="K115" s="31" t="s">
        <v>27</v>
      </c>
      <c r="L115" s="1" t="s">
        <v>28</v>
      </c>
      <c r="M115" s="1" t="s">
        <v>532</v>
      </c>
      <c r="N115" s="27">
        <f t="shared" si="1"/>
        <v>2.5</v>
      </c>
    </row>
    <row r="116" spans="1:14" ht="20.55" customHeight="1">
      <c r="A116" s="31" t="s">
        <v>551</v>
      </c>
      <c r="B116" s="1" t="s">
        <v>528</v>
      </c>
      <c r="C116" s="1" t="s">
        <v>552</v>
      </c>
      <c r="D116" s="1" t="s">
        <v>553</v>
      </c>
      <c r="E116" s="1" t="s">
        <v>48</v>
      </c>
      <c r="F116" s="1" t="s">
        <v>554</v>
      </c>
      <c r="G116" s="19" t="s">
        <v>66</v>
      </c>
      <c r="H116" s="1" t="s">
        <v>140</v>
      </c>
      <c r="I116" s="20"/>
      <c r="J116" s="1" t="s">
        <v>555</v>
      </c>
      <c r="K116" s="31" t="s">
        <v>27</v>
      </c>
      <c r="L116" s="1" t="s">
        <v>28</v>
      </c>
      <c r="M116" s="1" t="s">
        <v>532</v>
      </c>
      <c r="N116" s="27">
        <f t="shared" si="1"/>
        <v>6</v>
      </c>
    </row>
    <row r="117" spans="1:14" ht="20.55" customHeight="1">
      <c r="A117" s="31" t="s">
        <v>556</v>
      </c>
      <c r="B117" s="1" t="s">
        <v>528</v>
      </c>
      <c r="C117" s="1" t="s">
        <v>557</v>
      </c>
      <c r="D117" s="1" t="s">
        <v>558</v>
      </c>
      <c r="E117" s="1" t="s">
        <v>48</v>
      </c>
      <c r="F117" s="1" t="s">
        <v>559</v>
      </c>
      <c r="G117" s="19" t="s">
        <v>165</v>
      </c>
      <c r="H117" s="1" t="s">
        <v>25</v>
      </c>
      <c r="I117" s="20"/>
      <c r="J117" s="1" t="s">
        <v>560</v>
      </c>
      <c r="K117" s="31" t="s">
        <v>27</v>
      </c>
      <c r="L117" s="1" t="s">
        <v>28</v>
      </c>
      <c r="M117" s="1" t="s">
        <v>532</v>
      </c>
      <c r="N117" s="27">
        <f t="shared" si="1"/>
        <v>1.5</v>
      </c>
    </row>
    <row r="118" spans="1:14" ht="20.55" customHeight="1">
      <c r="A118" s="31" t="s">
        <v>561</v>
      </c>
      <c r="B118" s="1" t="s">
        <v>528</v>
      </c>
      <c r="C118" s="1" t="s">
        <v>562</v>
      </c>
      <c r="D118" s="1" t="s">
        <v>563</v>
      </c>
      <c r="E118" s="1" t="s">
        <v>48</v>
      </c>
      <c r="F118" s="1" t="s">
        <v>564</v>
      </c>
      <c r="G118" s="19" t="s">
        <v>77</v>
      </c>
      <c r="H118" s="1" t="s">
        <v>67</v>
      </c>
      <c r="I118" s="20"/>
      <c r="J118" s="1" t="s">
        <v>565</v>
      </c>
      <c r="K118" s="31" t="s">
        <v>27</v>
      </c>
      <c r="L118" s="1" t="s">
        <v>28</v>
      </c>
      <c r="M118" s="1" t="s">
        <v>532</v>
      </c>
      <c r="N118" s="27">
        <f t="shared" si="1"/>
        <v>3</v>
      </c>
    </row>
    <row r="119" spans="1:14" ht="20.55" customHeight="1">
      <c r="A119" s="31" t="s">
        <v>566</v>
      </c>
      <c r="B119" s="1" t="s">
        <v>528</v>
      </c>
      <c r="C119" s="1" t="s">
        <v>567</v>
      </c>
      <c r="D119" s="1" t="s">
        <v>561</v>
      </c>
      <c r="E119" s="1" t="s">
        <v>48</v>
      </c>
      <c r="F119" s="1" t="s">
        <v>568</v>
      </c>
      <c r="G119" s="19" t="s">
        <v>165</v>
      </c>
      <c r="H119" s="1" t="s">
        <v>25</v>
      </c>
      <c r="I119" s="20"/>
      <c r="J119" s="1" t="s">
        <v>569</v>
      </c>
      <c r="K119" s="31" t="s">
        <v>27</v>
      </c>
      <c r="L119" s="1" t="s">
        <v>28</v>
      </c>
      <c r="M119" s="1" t="s">
        <v>532</v>
      </c>
      <c r="N119" s="27">
        <f t="shared" si="1"/>
        <v>1.5</v>
      </c>
    </row>
    <row r="120" spans="1:14" ht="20.55" customHeight="1">
      <c r="A120" s="31" t="s">
        <v>570</v>
      </c>
      <c r="B120" s="1" t="s">
        <v>528</v>
      </c>
      <c r="C120" s="1" t="s">
        <v>571</v>
      </c>
      <c r="D120" s="1" t="s">
        <v>572</v>
      </c>
      <c r="E120" s="1" t="s">
        <v>48</v>
      </c>
      <c r="F120" s="1" t="s">
        <v>573</v>
      </c>
      <c r="G120" s="19" t="s">
        <v>95</v>
      </c>
      <c r="H120" s="1" t="s">
        <v>67</v>
      </c>
      <c r="I120" s="20"/>
      <c r="J120" s="1" t="s">
        <v>574</v>
      </c>
      <c r="K120" s="1" t="s">
        <v>27</v>
      </c>
      <c r="L120" s="1" t="s">
        <v>28</v>
      </c>
      <c r="M120" s="1" t="s">
        <v>532</v>
      </c>
      <c r="N120" s="27">
        <f t="shared" si="1"/>
        <v>2</v>
      </c>
    </row>
    <row r="121" spans="1:14" ht="20.55" customHeight="1">
      <c r="A121" s="31" t="s">
        <v>575</v>
      </c>
      <c r="B121" s="1" t="s">
        <v>528</v>
      </c>
      <c r="C121" s="1" t="s">
        <v>576</v>
      </c>
      <c r="D121" s="1" t="s">
        <v>570</v>
      </c>
      <c r="E121" s="1" t="s">
        <v>48</v>
      </c>
      <c r="F121" s="1" t="s">
        <v>577</v>
      </c>
      <c r="G121" s="19" t="s">
        <v>165</v>
      </c>
      <c r="H121" s="1" t="s">
        <v>25</v>
      </c>
      <c r="I121" s="20"/>
      <c r="J121" s="1" t="s">
        <v>578</v>
      </c>
      <c r="K121" s="1" t="s">
        <v>27</v>
      </c>
      <c r="L121" s="1" t="s">
        <v>28</v>
      </c>
      <c r="M121" s="1" t="s">
        <v>532</v>
      </c>
      <c r="N121" s="27">
        <f t="shared" si="1"/>
        <v>1.5</v>
      </c>
    </row>
    <row r="122" spans="1:14" ht="20.55" customHeight="1">
      <c r="A122" s="31" t="s">
        <v>579</v>
      </c>
      <c r="B122" s="1" t="s">
        <v>528</v>
      </c>
      <c r="C122" s="1" t="s">
        <v>580</v>
      </c>
      <c r="D122" s="1" t="s">
        <v>581</v>
      </c>
      <c r="E122" s="1" t="s">
        <v>48</v>
      </c>
      <c r="F122" s="1" t="s">
        <v>582</v>
      </c>
      <c r="G122" s="19" t="s">
        <v>77</v>
      </c>
      <c r="H122" s="1" t="s">
        <v>25</v>
      </c>
      <c r="I122" s="20"/>
      <c r="J122" s="1" t="s">
        <v>583</v>
      </c>
      <c r="K122" s="1" t="s">
        <v>27</v>
      </c>
      <c r="L122" s="1" t="s">
        <v>28</v>
      </c>
      <c r="M122" s="1" t="s">
        <v>532</v>
      </c>
      <c r="N122" s="27">
        <f t="shared" si="1"/>
        <v>3</v>
      </c>
    </row>
    <row r="123" spans="1:14" ht="20.55" customHeight="1">
      <c r="A123" s="31" t="s">
        <v>584</v>
      </c>
      <c r="B123" s="1" t="s">
        <v>528</v>
      </c>
      <c r="C123" s="1" t="s">
        <v>585</v>
      </c>
      <c r="D123" s="1" t="s">
        <v>586</v>
      </c>
      <c r="E123" s="1" t="s">
        <v>48</v>
      </c>
      <c r="F123" s="1" t="s">
        <v>587</v>
      </c>
      <c r="G123" s="19" t="s">
        <v>95</v>
      </c>
      <c r="H123" s="1" t="s">
        <v>67</v>
      </c>
      <c r="I123" s="20"/>
      <c r="J123" s="1" t="s">
        <v>588</v>
      </c>
      <c r="K123" s="1" t="s">
        <v>27</v>
      </c>
      <c r="L123" s="1" t="s">
        <v>28</v>
      </c>
      <c r="M123" s="1" t="s">
        <v>532</v>
      </c>
      <c r="N123" s="27">
        <f t="shared" si="1"/>
        <v>2</v>
      </c>
    </row>
    <row r="124" spans="1:14" ht="20.55" customHeight="1">
      <c r="A124" s="31" t="s">
        <v>589</v>
      </c>
      <c r="B124" s="1" t="s">
        <v>528</v>
      </c>
      <c r="C124" s="1" t="s">
        <v>590</v>
      </c>
      <c r="D124" s="1" t="s">
        <v>591</v>
      </c>
      <c r="E124" s="1" t="s">
        <v>48</v>
      </c>
      <c r="F124" s="1" t="s">
        <v>592</v>
      </c>
      <c r="G124" s="19" t="s">
        <v>88</v>
      </c>
      <c r="H124" s="1" t="s">
        <v>25</v>
      </c>
      <c r="I124" s="20"/>
      <c r="J124" s="31" t="s">
        <v>593</v>
      </c>
      <c r="K124" s="1" t="s">
        <v>27</v>
      </c>
      <c r="L124" s="1" t="s">
        <v>28</v>
      </c>
      <c r="M124" s="1" t="s">
        <v>532</v>
      </c>
      <c r="N124" s="27">
        <f t="shared" si="1"/>
        <v>1</v>
      </c>
    </row>
    <row r="125" spans="1:14" ht="20.55" customHeight="1">
      <c r="A125" s="31" t="s">
        <v>594</v>
      </c>
      <c r="B125" s="1" t="s">
        <v>528</v>
      </c>
      <c r="C125" s="1" t="s">
        <v>595</v>
      </c>
      <c r="D125" s="1" t="s">
        <v>596</v>
      </c>
      <c r="E125" s="1" t="s">
        <v>48</v>
      </c>
      <c r="F125" s="1" t="s">
        <v>597</v>
      </c>
      <c r="G125" s="19" t="s">
        <v>24</v>
      </c>
      <c r="H125" s="1" t="s">
        <v>25</v>
      </c>
      <c r="I125" s="20"/>
      <c r="J125" s="31" t="s">
        <v>598</v>
      </c>
      <c r="K125" s="31" t="s">
        <v>27</v>
      </c>
      <c r="L125" s="1" t="s">
        <v>28</v>
      </c>
      <c r="M125" s="1" t="s">
        <v>532</v>
      </c>
      <c r="N125" s="27">
        <f t="shared" si="1"/>
        <v>0</v>
      </c>
    </row>
    <row r="126" spans="1:14" ht="20.55" customHeight="1">
      <c r="A126" s="31" t="s">
        <v>599</v>
      </c>
      <c r="B126" s="1" t="s">
        <v>600</v>
      </c>
      <c r="C126" s="1" t="s">
        <v>601</v>
      </c>
      <c r="D126" s="1" t="s">
        <v>524</v>
      </c>
      <c r="E126" s="1" t="s">
        <v>48</v>
      </c>
      <c r="F126" s="1" t="s">
        <v>602</v>
      </c>
      <c r="G126" s="19" t="s">
        <v>95</v>
      </c>
      <c r="H126" s="1" t="s">
        <v>67</v>
      </c>
      <c r="I126" s="20"/>
      <c r="J126" s="1" t="s">
        <v>314</v>
      </c>
      <c r="K126" s="31" t="s">
        <v>27</v>
      </c>
      <c r="L126" s="1" t="s">
        <v>2546</v>
      </c>
      <c r="M126" s="1" t="s">
        <v>603</v>
      </c>
      <c r="N126" s="27">
        <f t="shared" si="1"/>
        <v>2</v>
      </c>
    </row>
    <row r="127" spans="1:14" ht="20.55" customHeight="1">
      <c r="A127" s="31" t="s">
        <v>604</v>
      </c>
      <c r="B127" s="1" t="s">
        <v>600</v>
      </c>
      <c r="C127" s="1" t="s">
        <v>605</v>
      </c>
      <c r="D127" s="1" t="s">
        <v>599</v>
      </c>
      <c r="E127" s="1" t="s">
        <v>48</v>
      </c>
      <c r="F127" s="1" t="s">
        <v>606</v>
      </c>
      <c r="G127" s="19" t="s">
        <v>165</v>
      </c>
      <c r="H127" s="1" t="s">
        <v>67</v>
      </c>
      <c r="I127" s="20"/>
      <c r="J127" s="1" t="s">
        <v>607</v>
      </c>
      <c r="K127" s="31" t="s">
        <v>27</v>
      </c>
      <c r="L127" s="1" t="s">
        <v>2546</v>
      </c>
      <c r="M127" s="1" t="s">
        <v>603</v>
      </c>
      <c r="N127" s="27">
        <f t="shared" si="1"/>
        <v>1.5</v>
      </c>
    </row>
    <row r="128" spans="1:14" ht="20.55" customHeight="1">
      <c r="A128" s="31" t="s">
        <v>608</v>
      </c>
      <c r="B128" s="1" t="s">
        <v>600</v>
      </c>
      <c r="C128" s="1" t="s">
        <v>609</v>
      </c>
      <c r="D128" s="1" t="s">
        <v>610</v>
      </c>
      <c r="E128" s="1" t="s">
        <v>48</v>
      </c>
      <c r="F128" s="1" t="s">
        <v>611</v>
      </c>
      <c r="G128" s="19" t="s">
        <v>365</v>
      </c>
      <c r="H128" s="1" t="s">
        <v>140</v>
      </c>
      <c r="I128" s="20"/>
      <c r="J128" s="1" t="s">
        <v>612</v>
      </c>
      <c r="K128" s="31" t="s">
        <v>27</v>
      </c>
      <c r="L128" s="1" t="s">
        <v>2546</v>
      </c>
      <c r="M128" s="1" t="s">
        <v>603</v>
      </c>
      <c r="N128" s="27">
        <f t="shared" si="1"/>
        <v>4</v>
      </c>
    </row>
    <row r="129" spans="1:14" ht="20.55" customHeight="1">
      <c r="A129" s="31" t="s">
        <v>613</v>
      </c>
      <c r="B129" s="1" t="s">
        <v>600</v>
      </c>
      <c r="C129" s="1" t="s">
        <v>614</v>
      </c>
      <c r="D129" s="1" t="s">
        <v>608</v>
      </c>
      <c r="E129" s="1" t="s">
        <v>48</v>
      </c>
      <c r="F129" s="1" t="s">
        <v>615</v>
      </c>
      <c r="G129" s="19" t="s">
        <v>66</v>
      </c>
      <c r="H129" s="1" t="s">
        <v>140</v>
      </c>
      <c r="I129" s="20"/>
      <c r="J129" s="1" t="s">
        <v>616</v>
      </c>
      <c r="K129" s="31" t="s">
        <v>27</v>
      </c>
      <c r="L129" s="1" t="s">
        <v>2546</v>
      </c>
      <c r="M129" s="1" t="s">
        <v>603</v>
      </c>
      <c r="N129" s="27">
        <f t="shared" si="1"/>
        <v>6</v>
      </c>
    </row>
    <row r="130" spans="1:14" ht="20.55" customHeight="1">
      <c r="A130" s="31" t="s">
        <v>617</v>
      </c>
      <c r="B130" s="1" t="s">
        <v>600</v>
      </c>
      <c r="C130" s="1" t="s">
        <v>618</v>
      </c>
      <c r="D130" s="1" t="s">
        <v>619</v>
      </c>
      <c r="E130" s="1" t="s">
        <v>48</v>
      </c>
      <c r="F130" s="1" t="s">
        <v>620</v>
      </c>
      <c r="G130" s="19" t="s">
        <v>77</v>
      </c>
      <c r="H130" s="1" t="s">
        <v>67</v>
      </c>
      <c r="I130" s="20"/>
      <c r="J130" s="1" t="s">
        <v>621</v>
      </c>
      <c r="K130" s="31" t="s">
        <v>27</v>
      </c>
      <c r="L130" s="1" t="s">
        <v>2546</v>
      </c>
      <c r="M130" s="1" t="s">
        <v>603</v>
      </c>
      <c r="N130" s="27">
        <f t="shared" ref="N130:N193" si="2">IF(ISNUMBER(G130),G130,IF(ISNUMBER(SEARCH("/",G130)),"",IFERROR(VALUE(LEFT(G130,FIND(" ",G130)-1)),"")))</f>
        <v>3</v>
      </c>
    </row>
    <row r="131" spans="1:14" ht="20.55" customHeight="1">
      <c r="A131" s="31" t="s">
        <v>622</v>
      </c>
      <c r="B131" s="1" t="s">
        <v>600</v>
      </c>
      <c r="C131" s="1" t="s">
        <v>623</v>
      </c>
      <c r="D131" s="1" t="s">
        <v>624</v>
      </c>
      <c r="E131" s="1" t="s">
        <v>48</v>
      </c>
      <c r="F131" s="1" t="s">
        <v>625</v>
      </c>
      <c r="G131" s="19" t="s">
        <v>186</v>
      </c>
      <c r="H131" s="1" t="s">
        <v>67</v>
      </c>
      <c r="I131" s="20"/>
      <c r="J131" s="1" t="s">
        <v>626</v>
      </c>
      <c r="K131" s="31" t="s">
        <v>27</v>
      </c>
      <c r="L131" s="1" t="s">
        <v>2546</v>
      </c>
      <c r="M131" s="1" t="s">
        <v>603</v>
      </c>
      <c r="N131" s="27">
        <f t="shared" si="2"/>
        <v>2.5</v>
      </c>
    </row>
    <row r="132" spans="1:14" ht="20.55" customHeight="1">
      <c r="A132" s="31" t="s">
        <v>627</v>
      </c>
      <c r="B132" s="1" t="s">
        <v>600</v>
      </c>
      <c r="C132" s="1" t="s">
        <v>628</v>
      </c>
      <c r="D132" s="1" t="s">
        <v>629</v>
      </c>
      <c r="E132" s="1" t="s">
        <v>48</v>
      </c>
      <c r="F132" s="1" t="s">
        <v>630</v>
      </c>
      <c r="G132" s="19" t="s">
        <v>186</v>
      </c>
      <c r="H132" s="1" t="s">
        <v>67</v>
      </c>
      <c r="I132" s="20"/>
      <c r="J132" s="1" t="s">
        <v>631</v>
      </c>
      <c r="K132" s="31" t="s">
        <v>27</v>
      </c>
      <c r="L132" s="1" t="s">
        <v>2546</v>
      </c>
      <c r="M132" s="1" t="s">
        <v>603</v>
      </c>
      <c r="N132" s="27">
        <f t="shared" si="2"/>
        <v>2.5</v>
      </c>
    </row>
    <row r="133" spans="1:14" ht="20.55" customHeight="1">
      <c r="A133" s="31" t="s">
        <v>632</v>
      </c>
      <c r="B133" s="1" t="s">
        <v>600</v>
      </c>
      <c r="C133" s="1" t="s">
        <v>633</v>
      </c>
      <c r="D133" s="1" t="s">
        <v>634</v>
      </c>
      <c r="E133" s="1" t="s">
        <v>48</v>
      </c>
      <c r="F133" s="1" t="s">
        <v>635</v>
      </c>
      <c r="G133" s="19" t="s">
        <v>77</v>
      </c>
      <c r="H133" s="1" t="s">
        <v>25</v>
      </c>
      <c r="I133" s="20"/>
      <c r="J133" s="1" t="s">
        <v>314</v>
      </c>
      <c r="K133" s="31" t="s">
        <v>27</v>
      </c>
      <c r="L133" s="1" t="s">
        <v>2546</v>
      </c>
      <c r="M133" s="1" t="s">
        <v>603</v>
      </c>
      <c r="N133" s="27">
        <f t="shared" si="2"/>
        <v>3</v>
      </c>
    </row>
    <row r="134" spans="1:14" ht="20.55" customHeight="1">
      <c r="A134" s="31" t="s">
        <v>636</v>
      </c>
      <c r="B134" s="1" t="s">
        <v>600</v>
      </c>
      <c r="C134" s="1" t="s">
        <v>637</v>
      </c>
      <c r="D134" s="1" t="s">
        <v>638</v>
      </c>
      <c r="E134" s="1" t="s">
        <v>48</v>
      </c>
      <c r="F134" s="1" t="s">
        <v>639</v>
      </c>
      <c r="G134" s="19" t="s">
        <v>24</v>
      </c>
      <c r="H134" s="1" t="s">
        <v>25</v>
      </c>
      <c r="I134" s="20"/>
      <c r="J134" s="1" t="s">
        <v>459</v>
      </c>
      <c r="K134" s="31" t="s">
        <v>27</v>
      </c>
      <c r="L134" s="1" t="s">
        <v>2546</v>
      </c>
      <c r="M134" s="1" t="s">
        <v>603</v>
      </c>
      <c r="N134" s="27">
        <f t="shared" si="2"/>
        <v>0</v>
      </c>
    </row>
    <row r="135" spans="1:14" ht="20.55" customHeight="1">
      <c r="A135" s="31" t="s">
        <v>640</v>
      </c>
      <c r="B135" s="1" t="s">
        <v>641</v>
      </c>
      <c r="C135" s="1" t="s">
        <v>642</v>
      </c>
      <c r="D135" s="1" t="s">
        <v>524</v>
      </c>
      <c r="E135" s="1" t="s">
        <v>48</v>
      </c>
      <c r="F135" s="1" t="s">
        <v>643</v>
      </c>
      <c r="G135" s="19" t="s">
        <v>95</v>
      </c>
      <c r="H135" s="1" t="s">
        <v>67</v>
      </c>
      <c r="I135" s="20"/>
      <c r="J135" s="1" t="s">
        <v>644</v>
      </c>
      <c r="K135" s="31" t="s">
        <v>27</v>
      </c>
      <c r="L135" s="1" t="s">
        <v>2546</v>
      </c>
      <c r="M135" s="1" t="s">
        <v>645</v>
      </c>
      <c r="N135" s="27">
        <f t="shared" si="2"/>
        <v>2</v>
      </c>
    </row>
    <row r="136" spans="1:14" ht="20.55" customHeight="1">
      <c r="A136" s="31" t="s">
        <v>646</v>
      </c>
      <c r="B136" s="1" t="s">
        <v>641</v>
      </c>
      <c r="C136" s="1" t="s">
        <v>647</v>
      </c>
      <c r="D136" s="1" t="s">
        <v>640</v>
      </c>
      <c r="E136" s="1" t="s">
        <v>48</v>
      </c>
      <c r="F136" s="1" t="s">
        <v>648</v>
      </c>
      <c r="G136" s="19" t="s">
        <v>165</v>
      </c>
      <c r="H136" s="1" t="s">
        <v>67</v>
      </c>
      <c r="I136" s="20"/>
      <c r="J136" s="1" t="s">
        <v>649</v>
      </c>
      <c r="K136" s="31" t="s">
        <v>27</v>
      </c>
      <c r="L136" s="1" t="s">
        <v>2546</v>
      </c>
      <c r="M136" s="1" t="s">
        <v>645</v>
      </c>
      <c r="N136" s="27">
        <f t="shared" si="2"/>
        <v>1.5</v>
      </c>
    </row>
    <row r="137" spans="1:14" ht="20.55" customHeight="1">
      <c r="A137" s="31" t="s">
        <v>650</v>
      </c>
      <c r="B137" s="1" t="s">
        <v>641</v>
      </c>
      <c r="C137" s="1" t="s">
        <v>651</v>
      </c>
      <c r="D137" s="1" t="s">
        <v>652</v>
      </c>
      <c r="E137" s="1" t="s">
        <v>48</v>
      </c>
      <c r="F137" s="1" t="s">
        <v>653</v>
      </c>
      <c r="G137" s="19" t="s">
        <v>365</v>
      </c>
      <c r="H137" s="1" t="s">
        <v>140</v>
      </c>
      <c r="I137" s="20"/>
      <c r="J137" s="1" t="s">
        <v>654</v>
      </c>
      <c r="K137" s="31" t="s">
        <v>27</v>
      </c>
      <c r="L137" s="1" t="s">
        <v>2546</v>
      </c>
      <c r="M137" s="1" t="s">
        <v>645</v>
      </c>
      <c r="N137" s="27">
        <f t="shared" si="2"/>
        <v>4</v>
      </c>
    </row>
    <row r="138" spans="1:14" ht="20.55" customHeight="1">
      <c r="A138" s="31" t="s">
        <v>655</v>
      </c>
      <c r="B138" s="1" t="s">
        <v>641</v>
      </c>
      <c r="C138" s="1" t="s">
        <v>656</v>
      </c>
      <c r="D138" s="1" t="s">
        <v>650</v>
      </c>
      <c r="E138" s="1" t="s">
        <v>48</v>
      </c>
      <c r="F138" s="1" t="s">
        <v>657</v>
      </c>
      <c r="G138" s="19" t="s">
        <v>66</v>
      </c>
      <c r="H138" s="1" t="s">
        <v>140</v>
      </c>
      <c r="I138" s="20"/>
      <c r="J138" s="1" t="s">
        <v>658</v>
      </c>
      <c r="K138" s="31" t="s">
        <v>27</v>
      </c>
      <c r="L138" s="1" t="s">
        <v>2546</v>
      </c>
      <c r="M138" s="1" t="s">
        <v>645</v>
      </c>
      <c r="N138" s="27">
        <f t="shared" si="2"/>
        <v>6</v>
      </c>
    </row>
    <row r="139" spans="1:14" ht="20.55" customHeight="1">
      <c r="A139" s="31" t="s">
        <v>659</v>
      </c>
      <c r="B139" s="1" t="s">
        <v>641</v>
      </c>
      <c r="C139" s="1" t="s">
        <v>660</v>
      </c>
      <c r="D139" s="1" t="s">
        <v>655</v>
      </c>
      <c r="E139" s="1" t="s">
        <v>48</v>
      </c>
      <c r="F139" s="1" t="s">
        <v>661</v>
      </c>
      <c r="G139" s="19" t="s">
        <v>77</v>
      </c>
      <c r="H139" s="1" t="s">
        <v>140</v>
      </c>
      <c r="I139" s="20"/>
      <c r="J139" s="1" t="s">
        <v>662</v>
      </c>
      <c r="K139" s="31" t="s">
        <v>27</v>
      </c>
      <c r="L139" s="1" t="s">
        <v>2546</v>
      </c>
      <c r="M139" s="1" t="s">
        <v>645</v>
      </c>
      <c r="N139" s="27">
        <f t="shared" si="2"/>
        <v>3</v>
      </c>
    </row>
    <row r="140" spans="1:14" ht="20.55" customHeight="1">
      <c r="A140" s="31" t="s">
        <v>663</v>
      </c>
      <c r="B140" s="1" t="s">
        <v>641</v>
      </c>
      <c r="C140" s="1" t="s">
        <v>664</v>
      </c>
      <c r="D140" s="1" t="s">
        <v>665</v>
      </c>
      <c r="E140" s="1" t="s">
        <v>48</v>
      </c>
      <c r="F140" s="1" t="s">
        <v>666</v>
      </c>
      <c r="G140" s="19" t="s">
        <v>95</v>
      </c>
      <c r="H140" s="1" t="s">
        <v>67</v>
      </c>
      <c r="I140" s="20"/>
      <c r="J140" s="1" t="s">
        <v>667</v>
      </c>
      <c r="K140" s="31" t="s">
        <v>27</v>
      </c>
      <c r="L140" s="1" t="s">
        <v>2546</v>
      </c>
      <c r="M140" s="1" t="s">
        <v>645</v>
      </c>
      <c r="N140" s="27">
        <f t="shared" si="2"/>
        <v>2</v>
      </c>
    </row>
    <row r="141" spans="1:14" ht="20.55" customHeight="1">
      <c r="A141" s="31" t="s">
        <v>668</v>
      </c>
      <c r="B141" s="1" t="s">
        <v>641</v>
      </c>
      <c r="C141" s="1" t="s">
        <v>669</v>
      </c>
      <c r="D141" s="1" t="s">
        <v>670</v>
      </c>
      <c r="E141" s="1" t="s">
        <v>48</v>
      </c>
      <c r="F141" s="1" t="s">
        <v>671</v>
      </c>
      <c r="G141" s="19" t="s">
        <v>186</v>
      </c>
      <c r="H141" s="1" t="s">
        <v>67</v>
      </c>
      <c r="I141" s="20"/>
      <c r="J141" s="1" t="s">
        <v>672</v>
      </c>
      <c r="K141" s="31" t="s">
        <v>27</v>
      </c>
      <c r="L141" s="1" t="s">
        <v>2546</v>
      </c>
      <c r="M141" s="1" t="s">
        <v>645</v>
      </c>
      <c r="N141" s="27">
        <f t="shared" si="2"/>
        <v>2.5</v>
      </c>
    </row>
    <row r="142" spans="1:14" ht="20.55" customHeight="1">
      <c r="A142" s="31" t="s">
        <v>673</v>
      </c>
      <c r="B142" s="1" t="s">
        <v>641</v>
      </c>
      <c r="C142" s="1" t="s">
        <v>674</v>
      </c>
      <c r="D142" s="1" t="s">
        <v>675</v>
      </c>
      <c r="E142" s="1" t="s">
        <v>48</v>
      </c>
      <c r="F142" s="1" t="s">
        <v>676</v>
      </c>
      <c r="G142" s="19" t="s">
        <v>77</v>
      </c>
      <c r="H142" s="1" t="s">
        <v>25</v>
      </c>
      <c r="I142" s="20"/>
      <c r="J142" s="1" t="s">
        <v>314</v>
      </c>
      <c r="K142" s="31" t="s">
        <v>27</v>
      </c>
      <c r="L142" s="1" t="s">
        <v>2546</v>
      </c>
      <c r="M142" s="1" t="s">
        <v>645</v>
      </c>
      <c r="N142" s="27">
        <f t="shared" si="2"/>
        <v>3</v>
      </c>
    </row>
    <row r="143" spans="1:14" ht="20.55" customHeight="1">
      <c r="A143" s="31" t="s">
        <v>677</v>
      </c>
      <c r="B143" s="1" t="s">
        <v>641</v>
      </c>
      <c r="C143" s="1" t="s">
        <v>678</v>
      </c>
      <c r="D143" s="1" t="s">
        <v>679</v>
      </c>
      <c r="E143" s="1" t="s">
        <v>48</v>
      </c>
      <c r="F143" s="1" t="s">
        <v>680</v>
      </c>
      <c r="G143" s="19" t="s">
        <v>24</v>
      </c>
      <c r="H143" s="1" t="s">
        <v>25</v>
      </c>
      <c r="I143" s="20"/>
      <c r="J143" s="1" t="s">
        <v>459</v>
      </c>
      <c r="K143" s="31" t="s">
        <v>27</v>
      </c>
      <c r="L143" s="1" t="s">
        <v>2546</v>
      </c>
      <c r="M143" s="1" t="s">
        <v>645</v>
      </c>
      <c r="N143" s="27">
        <f t="shared" si="2"/>
        <v>0</v>
      </c>
    </row>
    <row r="144" spans="1:14" ht="20.55" customHeight="1">
      <c r="A144" s="31" t="s">
        <v>681</v>
      </c>
      <c r="B144" s="1" t="s">
        <v>682</v>
      </c>
      <c r="C144" s="1" t="s">
        <v>683</v>
      </c>
      <c r="D144" s="1" t="s">
        <v>524</v>
      </c>
      <c r="E144" s="1" t="s">
        <v>48</v>
      </c>
      <c r="F144" s="1" t="s">
        <v>684</v>
      </c>
      <c r="G144" s="19" t="s">
        <v>77</v>
      </c>
      <c r="H144" s="1" t="s">
        <v>67</v>
      </c>
      <c r="I144" s="20"/>
      <c r="J144" s="31" t="s">
        <v>685</v>
      </c>
      <c r="K144" s="31" t="s">
        <v>27</v>
      </c>
      <c r="L144" s="1" t="s">
        <v>2546</v>
      </c>
      <c r="M144" s="1" t="s">
        <v>182</v>
      </c>
      <c r="N144" s="27">
        <f t="shared" si="2"/>
        <v>3</v>
      </c>
    </row>
    <row r="145" spans="1:14" ht="20.55" customHeight="1">
      <c r="A145" s="31" t="s">
        <v>686</v>
      </c>
      <c r="B145" s="1" t="s">
        <v>682</v>
      </c>
      <c r="C145" s="1" t="s">
        <v>687</v>
      </c>
      <c r="D145" s="1" t="s">
        <v>681</v>
      </c>
      <c r="E145" s="1" t="s">
        <v>48</v>
      </c>
      <c r="F145" s="1" t="s">
        <v>688</v>
      </c>
      <c r="G145" s="19" t="s">
        <v>95</v>
      </c>
      <c r="H145" s="1" t="s">
        <v>25</v>
      </c>
      <c r="I145" s="58"/>
      <c r="J145" s="1" t="s">
        <v>689</v>
      </c>
      <c r="K145" s="30" t="s">
        <v>690</v>
      </c>
      <c r="L145" s="1" t="s">
        <v>315</v>
      </c>
      <c r="M145" s="1" t="s">
        <v>182</v>
      </c>
      <c r="N145" s="27">
        <f t="shared" si="2"/>
        <v>2</v>
      </c>
    </row>
    <row r="146" spans="1:14" ht="20.55" customHeight="1">
      <c r="A146" s="31" t="s">
        <v>691</v>
      </c>
      <c r="B146" s="1" t="s">
        <v>682</v>
      </c>
      <c r="C146" s="1" t="s">
        <v>692</v>
      </c>
      <c r="D146" s="1" t="s">
        <v>693</v>
      </c>
      <c r="E146" s="1" t="s">
        <v>48</v>
      </c>
      <c r="F146" s="1" t="s">
        <v>694</v>
      </c>
      <c r="G146" s="19" t="s">
        <v>695</v>
      </c>
      <c r="H146" s="1" t="s">
        <v>140</v>
      </c>
      <c r="I146" s="58"/>
      <c r="J146" s="1" t="s">
        <v>696</v>
      </c>
      <c r="K146" s="30" t="s">
        <v>690</v>
      </c>
      <c r="L146" s="1" t="s">
        <v>315</v>
      </c>
      <c r="M146" s="1" t="s">
        <v>182</v>
      </c>
      <c r="N146" s="27">
        <f t="shared" si="2"/>
        <v>5</v>
      </c>
    </row>
    <row r="147" spans="1:14" ht="20.55" customHeight="1">
      <c r="A147" s="31" t="s">
        <v>697</v>
      </c>
      <c r="B147" s="1" t="s">
        <v>682</v>
      </c>
      <c r="C147" s="1" t="s">
        <v>698</v>
      </c>
      <c r="D147" s="1" t="s">
        <v>699</v>
      </c>
      <c r="E147" s="1" t="s">
        <v>48</v>
      </c>
      <c r="F147" s="1" t="s">
        <v>700</v>
      </c>
      <c r="G147" s="19" t="s">
        <v>95</v>
      </c>
      <c r="H147" s="1" t="s">
        <v>67</v>
      </c>
      <c r="I147" s="58"/>
      <c r="J147" s="1" t="s">
        <v>701</v>
      </c>
      <c r="K147" s="30" t="s">
        <v>690</v>
      </c>
      <c r="L147" s="1" t="s">
        <v>315</v>
      </c>
      <c r="M147" s="1" t="s">
        <v>182</v>
      </c>
      <c r="N147" s="27">
        <f t="shared" si="2"/>
        <v>2</v>
      </c>
    </row>
    <row r="148" spans="1:14" ht="20.55" customHeight="1">
      <c r="A148" s="31" t="s">
        <v>702</v>
      </c>
      <c r="B148" s="1" t="s">
        <v>682</v>
      </c>
      <c r="C148" s="1" t="s">
        <v>703</v>
      </c>
      <c r="D148" s="1" t="s">
        <v>704</v>
      </c>
      <c r="E148" s="1" t="s">
        <v>48</v>
      </c>
      <c r="F148" s="1" t="s">
        <v>705</v>
      </c>
      <c r="G148" s="19" t="s">
        <v>66</v>
      </c>
      <c r="H148" s="1" t="s">
        <v>140</v>
      </c>
      <c r="I148" s="58"/>
      <c r="J148" s="1" t="s">
        <v>706</v>
      </c>
      <c r="K148" s="30" t="s">
        <v>690</v>
      </c>
      <c r="L148" s="1" t="s">
        <v>315</v>
      </c>
      <c r="M148" s="1" t="s">
        <v>182</v>
      </c>
      <c r="N148" s="27">
        <f t="shared" si="2"/>
        <v>6</v>
      </c>
    </row>
    <row r="149" spans="1:14" ht="20.55" customHeight="1">
      <c r="A149" s="31" t="s">
        <v>707</v>
      </c>
      <c r="B149" s="1" t="s">
        <v>682</v>
      </c>
      <c r="C149" s="1" t="s">
        <v>708</v>
      </c>
      <c r="D149" s="1" t="s">
        <v>702</v>
      </c>
      <c r="E149" s="1" t="s">
        <v>48</v>
      </c>
      <c r="F149" s="1" t="s">
        <v>709</v>
      </c>
      <c r="G149" s="19" t="s">
        <v>365</v>
      </c>
      <c r="H149" s="1" t="s">
        <v>67</v>
      </c>
      <c r="I149" s="58"/>
      <c r="J149" s="1" t="s">
        <v>710</v>
      </c>
      <c r="K149" s="30" t="s">
        <v>690</v>
      </c>
      <c r="L149" s="1" t="s">
        <v>315</v>
      </c>
      <c r="M149" s="1" t="s">
        <v>182</v>
      </c>
      <c r="N149" s="27">
        <f t="shared" si="2"/>
        <v>4</v>
      </c>
    </row>
    <row r="150" spans="1:14" ht="20.55" customHeight="1">
      <c r="A150" s="31" t="s">
        <v>711</v>
      </c>
      <c r="B150" s="1" t="s">
        <v>682</v>
      </c>
      <c r="C150" s="1" t="s">
        <v>712</v>
      </c>
      <c r="D150" s="1" t="s">
        <v>713</v>
      </c>
      <c r="E150" s="1" t="s">
        <v>48</v>
      </c>
      <c r="F150" s="1" t="s">
        <v>714</v>
      </c>
      <c r="G150" s="19" t="s">
        <v>186</v>
      </c>
      <c r="H150" s="1" t="s">
        <v>67</v>
      </c>
      <c r="I150" s="58"/>
      <c r="J150" s="1" t="s">
        <v>715</v>
      </c>
      <c r="K150" s="30" t="s">
        <v>690</v>
      </c>
      <c r="L150" s="1" t="s">
        <v>315</v>
      </c>
      <c r="M150" s="1" t="s">
        <v>182</v>
      </c>
      <c r="N150" s="27">
        <f t="shared" si="2"/>
        <v>2.5</v>
      </c>
    </row>
    <row r="151" spans="1:14" ht="20.55" customHeight="1">
      <c r="A151" s="31" t="s">
        <v>716</v>
      </c>
      <c r="B151" s="1" t="s">
        <v>682</v>
      </c>
      <c r="C151" s="1" t="s">
        <v>717</v>
      </c>
      <c r="D151" s="1" t="s">
        <v>718</v>
      </c>
      <c r="E151" s="1" t="s">
        <v>48</v>
      </c>
      <c r="F151" s="1" t="s">
        <v>719</v>
      </c>
      <c r="G151" s="19" t="s">
        <v>186</v>
      </c>
      <c r="H151" s="1" t="s">
        <v>67</v>
      </c>
      <c r="I151" s="58"/>
      <c r="J151" s="1" t="s">
        <v>720</v>
      </c>
      <c r="K151" s="30" t="s">
        <v>690</v>
      </c>
      <c r="L151" s="1" t="s">
        <v>315</v>
      </c>
      <c r="M151" s="1" t="s">
        <v>182</v>
      </c>
      <c r="N151" s="27">
        <f t="shared" si="2"/>
        <v>2.5</v>
      </c>
    </row>
    <row r="152" spans="1:14" ht="20.55" customHeight="1">
      <c r="A152" s="31" t="s">
        <v>721</v>
      </c>
      <c r="B152" s="1" t="s">
        <v>682</v>
      </c>
      <c r="C152" s="1" t="s">
        <v>722</v>
      </c>
      <c r="D152" s="1" t="s">
        <v>723</v>
      </c>
      <c r="E152" s="1" t="s">
        <v>48</v>
      </c>
      <c r="F152" s="1" t="s">
        <v>724</v>
      </c>
      <c r="G152" s="19" t="s">
        <v>77</v>
      </c>
      <c r="H152" s="1" t="s">
        <v>25</v>
      </c>
      <c r="I152" s="58"/>
      <c r="J152" s="1" t="s">
        <v>725</v>
      </c>
      <c r="K152" s="30" t="s">
        <v>690</v>
      </c>
      <c r="L152" s="1" t="s">
        <v>315</v>
      </c>
      <c r="M152" s="1" t="s">
        <v>182</v>
      </c>
      <c r="N152" s="27">
        <f t="shared" si="2"/>
        <v>3</v>
      </c>
    </row>
    <row r="153" spans="1:14" ht="20.55" customHeight="1">
      <c r="A153" s="31" t="s">
        <v>726</v>
      </c>
      <c r="B153" s="1" t="s">
        <v>682</v>
      </c>
      <c r="C153" s="1" t="s">
        <v>727</v>
      </c>
      <c r="D153" s="1" t="s">
        <v>728</v>
      </c>
      <c r="E153" s="1" t="s">
        <v>48</v>
      </c>
      <c r="F153" s="1" t="s">
        <v>729</v>
      </c>
      <c r="G153" s="19" t="s">
        <v>24</v>
      </c>
      <c r="H153" s="1" t="s">
        <v>25</v>
      </c>
      <c r="I153" s="58"/>
      <c r="J153" s="1" t="s">
        <v>459</v>
      </c>
      <c r="K153" s="30" t="s">
        <v>690</v>
      </c>
      <c r="L153" s="1" t="s">
        <v>315</v>
      </c>
      <c r="M153" s="1" t="s">
        <v>182</v>
      </c>
      <c r="N153" s="27">
        <f t="shared" si="2"/>
        <v>0</v>
      </c>
    </row>
    <row r="154" spans="1:14" ht="20.55" customHeight="1">
      <c r="A154" s="31" t="s">
        <v>730</v>
      </c>
      <c r="B154" s="1" t="s">
        <v>731</v>
      </c>
      <c r="C154" s="1" t="s">
        <v>732</v>
      </c>
      <c r="D154" s="1" t="s">
        <v>524</v>
      </c>
      <c r="E154" s="1" t="s">
        <v>48</v>
      </c>
      <c r="F154" s="1" t="s">
        <v>733</v>
      </c>
      <c r="G154" s="19" t="s">
        <v>95</v>
      </c>
      <c r="H154" s="1" t="s">
        <v>25</v>
      </c>
      <c r="I154" s="20"/>
      <c r="J154" s="1" t="s">
        <v>734</v>
      </c>
      <c r="K154" s="31" t="s">
        <v>27</v>
      </c>
      <c r="L154" s="1" t="s">
        <v>2546</v>
      </c>
      <c r="M154" s="1" t="s">
        <v>182</v>
      </c>
      <c r="N154" s="27">
        <f t="shared" si="2"/>
        <v>2</v>
      </c>
    </row>
    <row r="155" spans="1:14" ht="20.55" customHeight="1">
      <c r="A155" s="31" t="s">
        <v>735</v>
      </c>
      <c r="B155" s="1" t="s">
        <v>731</v>
      </c>
      <c r="C155" s="1" t="s">
        <v>736</v>
      </c>
      <c r="D155" s="1" t="s">
        <v>737</v>
      </c>
      <c r="E155" s="1" t="s">
        <v>48</v>
      </c>
      <c r="F155" s="1" t="s">
        <v>738</v>
      </c>
      <c r="G155" s="19" t="s">
        <v>24</v>
      </c>
      <c r="H155" s="1" t="s">
        <v>25</v>
      </c>
      <c r="I155" s="59"/>
      <c r="J155" s="1" t="s">
        <v>739</v>
      </c>
      <c r="K155" s="31" t="s">
        <v>740</v>
      </c>
      <c r="L155" s="31" t="s">
        <v>741</v>
      </c>
      <c r="M155" s="1" t="s">
        <v>182</v>
      </c>
      <c r="N155" s="27">
        <f t="shared" si="2"/>
        <v>0</v>
      </c>
    </row>
    <row r="156" spans="1:14" ht="20.55" customHeight="1">
      <c r="A156" s="31" t="s">
        <v>742</v>
      </c>
      <c r="B156" s="1" t="s">
        <v>731</v>
      </c>
      <c r="C156" s="1" t="s">
        <v>743</v>
      </c>
      <c r="D156" s="1" t="s">
        <v>744</v>
      </c>
      <c r="E156" s="1" t="s">
        <v>48</v>
      </c>
      <c r="F156" s="1" t="s">
        <v>745</v>
      </c>
      <c r="G156" s="21" t="s">
        <v>746</v>
      </c>
      <c r="H156" s="1" t="s">
        <v>140</v>
      </c>
      <c r="I156" s="59"/>
      <c r="J156" s="1" t="s">
        <v>747</v>
      </c>
      <c r="K156" s="31" t="s">
        <v>740</v>
      </c>
      <c r="L156" s="31" t="s">
        <v>741</v>
      </c>
      <c r="M156" s="1" t="s">
        <v>182</v>
      </c>
      <c r="N156" s="27" t="str">
        <f t="shared" si="2"/>
        <v/>
      </c>
    </row>
    <row r="157" spans="1:14" ht="20.55" customHeight="1">
      <c r="A157" s="31" t="s">
        <v>748</v>
      </c>
      <c r="B157" s="1" t="s">
        <v>731</v>
      </c>
      <c r="C157" s="1" t="s">
        <v>749</v>
      </c>
      <c r="D157" s="1" t="s">
        <v>742</v>
      </c>
      <c r="E157" s="1" t="s">
        <v>48</v>
      </c>
      <c r="F157" s="1" t="s">
        <v>750</v>
      </c>
      <c r="G157" s="19" t="s">
        <v>24</v>
      </c>
      <c r="H157" s="1" t="s">
        <v>25</v>
      </c>
      <c r="I157" s="59"/>
      <c r="J157" s="1" t="s">
        <v>751</v>
      </c>
      <c r="K157" s="31" t="s">
        <v>740</v>
      </c>
      <c r="L157" s="31" t="s">
        <v>741</v>
      </c>
      <c r="M157" s="1" t="s">
        <v>182</v>
      </c>
      <c r="N157" s="27">
        <f t="shared" si="2"/>
        <v>0</v>
      </c>
    </row>
    <row r="158" spans="1:14" ht="20.55" customHeight="1">
      <c r="A158" s="31" t="s">
        <v>752</v>
      </c>
      <c r="B158" s="1" t="s">
        <v>753</v>
      </c>
      <c r="C158" s="1" t="s">
        <v>754</v>
      </c>
      <c r="D158" s="1" t="s">
        <v>419</v>
      </c>
      <c r="E158" s="1" t="s">
        <v>48</v>
      </c>
      <c r="F158" s="1" t="s">
        <v>755</v>
      </c>
      <c r="G158" s="19" t="s">
        <v>186</v>
      </c>
      <c r="H158" s="1" t="s">
        <v>67</v>
      </c>
      <c r="I158" s="20"/>
      <c r="J158" s="1" t="s">
        <v>756</v>
      </c>
      <c r="K158" s="31" t="s">
        <v>27</v>
      </c>
      <c r="L158" s="1" t="s">
        <v>2546</v>
      </c>
      <c r="M158" s="1" t="s">
        <v>603</v>
      </c>
      <c r="N158" s="27">
        <f t="shared" si="2"/>
        <v>2.5</v>
      </c>
    </row>
    <row r="159" spans="1:14" ht="20.55" customHeight="1">
      <c r="A159" s="31" t="s">
        <v>757</v>
      </c>
      <c r="B159" s="1" t="s">
        <v>753</v>
      </c>
      <c r="C159" s="1" t="s">
        <v>758</v>
      </c>
      <c r="D159" s="1" t="s">
        <v>752</v>
      </c>
      <c r="E159" s="1" t="s">
        <v>48</v>
      </c>
      <c r="F159" s="1" t="s">
        <v>759</v>
      </c>
      <c r="G159" s="19" t="s">
        <v>95</v>
      </c>
      <c r="H159" s="1" t="s">
        <v>67</v>
      </c>
      <c r="I159" s="20"/>
      <c r="J159" s="2" t="s">
        <v>760</v>
      </c>
      <c r="K159" s="31" t="s">
        <v>27</v>
      </c>
      <c r="L159" s="1" t="s">
        <v>2546</v>
      </c>
      <c r="M159" s="1" t="s">
        <v>603</v>
      </c>
      <c r="N159" s="27">
        <f t="shared" si="2"/>
        <v>2</v>
      </c>
    </row>
    <row r="160" spans="1:14" ht="20.55" customHeight="1">
      <c r="A160" s="31" t="s">
        <v>761</v>
      </c>
      <c r="B160" s="1" t="s">
        <v>753</v>
      </c>
      <c r="C160" s="1" t="s">
        <v>762</v>
      </c>
      <c r="D160" s="1" t="s">
        <v>757</v>
      </c>
      <c r="E160" s="1" t="s">
        <v>48</v>
      </c>
      <c r="F160" s="1" t="s">
        <v>763</v>
      </c>
      <c r="G160" s="19" t="s">
        <v>165</v>
      </c>
      <c r="H160" s="1" t="s">
        <v>25</v>
      </c>
      <c r="I160" s="20"/>
      <c r="J160" s="1" t="s">
        <v>764</v>
      </c>
      <c r="K160" s="31" t="s">
        <v>27</v>
      </c>
      <c r="L160" s="1" t="s">
        <v>2546</v>
      </c>
      <c r="M160" s="1" t="s">
        <v>603</v>
      </c>
      <c r="N160" s="27">
        <f t="shared" si="2"/>
        <v>1.5</v>
      </c>
    </row>
    <row r="161" spans="1:14" ht="20.55" customHeight="1">
      <c r="A161" s="31" t="s">
        <v>765</v>
      </c>
      <c r="B161" s="1" t="s">
        <v>753</v>
      </c>
      <c r="C161" s="1" t="s">
        <v>766</v>
      </c>
      <c r="D161" s="1" t="s">
        <v>761</v>
      </c>
      <c r="E161" s="1" t="s">
        <v>48</v>
      </c>
      <c r="F161" s="1" t="s">
        <v>767</v>
      </c>
      <c r="G161" s="19" t="s">
        <v>77</v>
      </c>
      <c r="H161" s="1" t="s">
        <v>67</v>
      </c>
      <c r="I161" s="20"/>
      <c r="J161" s="1" t="s">
        <v>768</v>
      </c>
      <c r="K161" s="31" t="s">
        <v>27</v>
      </c>
      <c r="L161" s="1" t="s">
        <v>2546</v>
      </c>
      <c r="M161" s="1" t="s">
        <v>603</v>
      </c>
      <c r="N161" s="27">
        <f t="shared" si="2"/>
        <v>3</v>
      </c>
    </row>
    <row r="162" spans="1:14" ht="20.55" customHeight="1">
      <c r="A162" s="31" t="s">
        <v>769</v>
      </c>
      <c r="B162" s="1" t="s">
        <v>753</v>
      </c>
      <c r="C162" s="1" t="s">
        <v>770</v>
      </c>
      <c r="D162" s="1" t="s">
        <v>771</v>
      </c>
      <c r="E162" s="1" t="s">
        <v>48</v>
      </c>
      <c r="F162" s="1" t="s">
        <v>772</v>
      </c>
      <c r="G162" s="19" t="s">
        <v>365</v>
      </c>
      <c r="H162" s="1" t="s">
        <v>67</v>
      </c>
      <c r="I162" s="20"/>
      <c r="J162" s="1" t="s">
        <v>773</v>
      </c>
      <c r="K162" s="31" t="s">
        <v>27</v>
      </c>
      <c r="L162" s="1" t="s">
        <v>2546</v>
      </c>
      <c r="M162" s="1" t="s">
        <v>603</v>
      </c>
      <c r="N162" s="27">
        <f t="shared" si="2"/>
        <v>4</v>
      </c>
    </row>
    <row r="163" spans="1:14" ht="20.55" customHeight="1">
      <c r="A163" s="31" t="s">
        <v>774</v>
      </c>
      <c r="B163" s="1" t="s">
        <v>753</v>
      </c>
      <c r="C163" s="1" t="s">
        <v>775</v>
      </c>
      <c r="D163" s="1" t="s">
        <v>769</v>
      </c>
      <c r="E163" s="1" t="s">
        <v>48</v>
      </c>
      <c r="F163" s="1" t="s">
        <v>776</v>
      </c>
      <c r="G163" s="19" t="s">
        <v>95</v>
      </c>
      <c r="H163" s="1" t="s">
        <v>67</v>
      </c>
      <c r="I163" s="20"/>
      <c r="J163" s="31" t="s">
        <v>777</v>
      </c>
      <c r="K163" s="31" t="s">
        <v>27</v>
      </c>
      <c r="L163" s="1" t="s">
        <v>2546</v>
      </c>
      <c r="M163" s="1" t="s">
        <v>603</v>
      </c>
      <c r="N163" s="27">
        <f t="shared" si="2"/>
        <v>2</v>
      </c>
    </row>
    <row r="164" spans="1:14" ht="20.55" customHeight="1">
      <c r="A164" s="31" t="s">
        <v>778</v>
      </c>
      <c r="B164" s="1" t="s">
        <v>753</v>
      </c>
      <c r="C164" s="1" t="s">
        <v>779</v>
      </c>
      <c r="D164" s="1" t="s">
        <v>774</v>
      </c>
      <c r="E164" s="1" t="s">
        <v>48</v>
      </c>
      <c r="F164" s="1" t="s">
        <v>780</v>
      </c>
      <c r="G164" s="19" t="s">
        <v>24</v>
      </c>
      <c r="H164" s="1" t="s">
        <v>25</v>
      </c>
      <c r="I164" s="20"/>
      <c r="J164" s="31" t="s">
        <v>781</v>
      </c>
      <c r="K164" s="31" t="s">
        <v>27</v>
      </c>
      <c r="L164" s="1" t="s">
        <v>2546</v>
      </c>
      <c r="M164" s="1" t="s">
        <v>603</v>
      </c>
      <c r="N164" s="27">
        <f t="shared" si="2"/>
        <v>0</v>
      </c>
    </row>
    <row r="165" spans="1:14" ht="20.55" customHeight="1">
      <c r="A165" s="31" t="s">
        <v>782</v>
      </c>
      <c r="B165" s="1" t="s">
        <v>783</v>
      </c>
      <c r="C165" s="1" t="s">
        <v>784</v>
      </c>
      <c r="D165" s="1" t="s">
        <v>778</v>
      </c>
      <c r="E165" s="1" t="s">
        <v>48</v>
      </c>
      <c r="F165" s="1" t="s">
        <v>785</v>
      </c>
      <c r="G165" s="19" t="s">
        <v>165</v>
      </c>
      <c r="H165" s="1" t="s">
        <v>25</v>
      </c>
      <c r="I165" s="59"/>
      <c r="J165" s="1" t="s">
        <v>786</v>
      </c>
      <c r="K165" s="1" t="s">
        <v>156</v>
      </c>
      <c r="L165" s="31" t="s">
        <v>741</v>
      </c>
      <c r="M165" s="1" t="s">
        <v>603</v>
      </c>
      <c r="N165" s="27">
        <f t="shared" si="2"/>
        <v>1.5</v>
      </c>
    </row>
    <row r="166" spans="1:14" ht="20.55" customHeight="1">
      <c r="A166" s="31" t="s">
        <v>787</v>
      </c>
      <c r="B166" s="1" t="s">
        <v>783</v>
      </c>
      <c r="C166" s="1" t="s">
        <v>788</v>
      </c>
      <c r="D166" s="1" t="s">
        <v>782</v>
      </c>
      <c r="E166" s="1" t="s">
        <v>48</v>
      </c>
      <c r="F166" s="1" t="s">
        <v>789</v>
      </c>
      <c r="G166" s="19" t="s">
        <v>695</v>
      </c>
      <c r="H166" s="1" t="s">
        <v>67</v>
      </c>
      <c r="I166" s="59"/>
      <c r="J166" s="1" t="s">
        <v>790</v>
      </c>
      <c r="K166" s="1" t="s">
        <v>156</v>
      </c>
      <c r="L166" s="31" t="s">
        <v>741</v>
      </c>
      <c r="M166" s="1" t="s">
        <v>603</v>
      </c>
      <c r="N166" s="27">
        <f t="shared" si="2"/>
        <v>5</v>
      </c>
    </row>
    <row r="167" spans="1:14" ht="20.55" customHeight="1">
      <c r="A167" s="31" t="s">
        <v>791</v>
      </c>
      <c r="B167" s="1" t="s">
        <v>783</v>
      </c>
      <c r="C167" s="1" t="s">
        <v>792</v>
      </c>
      <c r="D167" s="1" t="s">
        <v>787</v>
      </c>
      <c r="E167" s="1" t="s">
        <v>48</v>
      </c>
      <c r="F167" s="1" t="s">
        <v>793</v>
      </c>
      <c r="G167" s="19" t="s">
        <v>695</v>
      </c>
      <c r="H167" s="1" t="s">
        <v>67</v>
      </c>
      <c r="I167" s="59"/>
      <c r="J167" s="1" t="s">
        <v>794</v>
      </c>
      <c r="K167" s="1" t="s">
        <v>156</v>
      </c>
      <c r="L167" s="31" t="s">
        <v>741</v>
      </c>
      <c r="M167" s="1" t="s">
        <v>603</v>
      </c>
      <c r="N167" s="27">
        <f t="shared" si="2"/>
        <v>5</v>
      </c>
    </row>
    <row r="168" spans="1:14" ht="20.55" customHeight="1">
      <c r="A168" s="31" t="s">
        <v>795</v>
      </c>
      <c r="B168" s="1" t="s">
        <v>783</v>
      </c>
      <c r="C168" s="1" t="s">
        <v>796</v>
      </c>
      <c r="D168" s="1" t="s">
        <v>787</v>
      </c>
      <c r="E168" s="1" t="s">
        <v>48</v>
      </c>
      <c r="F168" s="1" t="s">
        <v>797</v>
      </c>
      <c r="G168" s="19" t="s">
        <v>365</v>
      </c>
      <c r="H168" s="1" t="s">
        <v>67</v>
      </c>
      <c r="I168" s="59"/>
      <c r="J168" s="1" t="s">
        <v>798</v>
      </c>
      <c r="K168" s="1" t="s">
        <v>156</v>
      </c>
      <c r="L168" s="31" t="s">
        <v>741</v>
      </c>
      <c r="M168" s="1" t="s">
        <v>603</v>
      </c>
      <c r="N168" s="27">
        <f t="shared" si="2"/>
        <v>4</v>
      </c>
    </row>
    <row r="169" spans="1:14" ht="20.55" customHeight="1">
      <c r="A169" s="31" t="s">
        <v>799</v>
      </c>
      <c r="B169" s="1" t="s">
        <v>783</v>
      </c>
      <c r="C169" s="1" t="s">
        <v>800</v>
      </c>
      <c r="D169" s="1" t="s">
        <v>801</v>
      </c>
      <c r="E169" s="1" t="s">
        <v>48</v>
      </c>
      <c r="F169" s="1" t="s">
        <v>802</v>
      </c>
      <c r="G169" s="19" t="s">
        <v>95</v>
      </c>
      <c r="H169" s="1" t="s">
        <v>67</v>
      </c>
      <c r="I169" s="59"/>
      <c r="J169" s="2" t="s">
        <v>803</v>
      </c>
      <c r="K169" s="1" t="s">
        <v>156</v>
      </c>
      <c r="L169" s="31" t="s">
        <v>741</v>
      </c>
      <c r="M169" s="1" t="s">
        <v>603</v>
      </c>
      <c r="N169" s="27">
        <f t="shared" si="2"/>
        <v>2</v>
      </c>
    </row>
    <row r="170" spans="1:14" ht="20.55" customHeight="1">
      <c r="A170" s="31" t="s">
        <v>804</v>
      </c>
      <c r="B170" s="1" t="s">
        <v>783</v>
      </c>
      <c r="C170" s="1" t="s">
        <v>805</v>
      </c>
      <c r="D170" s="1" t="s">
        <v>799</v>
      </c>
      <c r="E170" s="1" t="s">
        <v>48</v>
      </c>
      <c r="F170" s="1" t="s">
        <v>806</v>
      </c>
      <c r="G170" s="19" t="s">
        <v>165</v>
      </c>
      <c r="H170" s="1" t="s">
        <v>25</v>
      </c>
      <c r="I170" s="59"/>
      <c r="J170" s="1" t="s">
        <v>807</v>
      </c>
      <c r="K170" s="1" t="s">
        <v>156</v>
      </c>
      <c r="L170" s="31" t="s">
        <v>741</v>
      </c>
      <c r="M170" s="1" t="s">
        <v>603</v>
      </c>
      <c r="N170" s="27">
        <f t="shared" si="2"/>
        <v>1.5</v>
      </c>
    </row>
    <row r="171" spans="1:14" ht="20.55" customHeight="1">
      <c r="A171" s="31" t="s">
        <v>808</v>
      </c>
      <c r="B171" s="1" t="s">
        <v>809</v>
      </c>
      <c r="C171" s="1" t="s">
        <v>810</v>
      </c>
      <c r="D171" s="1" t="s">
        <v>778</v>
      </c>
      <c r="E171" s="1" t="s">
        <v>48</v>
      </c>
      <c r="F171" s="1" t="s">
        <v>811</v>
      </c>
      <c r="G171" s="19" t="s">
        <v>165</v>
      </c>
      <c r="H171" s="1" t="s">
        <v>25</v>
      </c>
      <c r="I171" s="59"/>
      <c r="J171" s="2" t="s">
        <v>812</v>
      </c>
      <c r="K171" s="1" t="s">
        <v>156</v>
      </c>
      <c r="L171" s="31" t="s">
        <v>741</v>
      </c>
      <c r="M171" s="1" t="s">
        <v>603</v>
      </c>
      <c r="N171" s="27">
        <f t="shared" si="2"/>
        <v>1.5</v>
      </c>
    </row>
    <row r="172" spans="1:14" ht="20.55" customHeight="1">
      <c r="A172" s="31" t="s">
        <v>813</v>
      </c>
      <c r="B172" s="1" t="s">
        <v>809</v>
      </c>
      <c r="C172" s="1" t="s">
        <v>814</v>
      </c>
      <c r="D172" s="1" t="s">
        <v>808</v>
      </c>
      <c r="E172" s="1" t="s">
        <v>48</v>
      </c>
      <c r="F172" s="1" t="s">
        <v>815</v>
      </c>
      <c r="G172" s="19" t="s">
        <v>816</v>
      </c>
      <c r="H172" s="1" t="s">
        <v>140</v>
      </c>
      <c r="I172" s="59"/>
      <c r="J172" s="1" t="s">
        <v>817</v>
      </c>
      <c r="K172" s="1" t="s">
        <v>156</v>
      </c>
      <c r="L172" s="31" t="s">
        <v>741</v>
      </c>
      <c r="M172" s="1" t="s">
        <v>603</v>
      </c>
      <c r="N172" s="27">
        <f t="shared" si="2"/>
        <v>8</v>
      </c>
    </row>
    <row r="173" spans="1:14" ht="20.55" customHeight="1">
      <c r="A173" s="31" t="s">
        <v>818</v>
      </c>
      <c r="B173" s="1" t="s">
        <v>809</v>
      </c>
      <c r="C173" s="1" t="s">
        <v>819</v>
      </c>
      <c r="D173" s="1" t="s">
        <v>808</v>
      </c>
      <c r="E173" s="1" t="s">
        <v>48</v>
      </c>
      <c r="F173" s="1" t="s">
        <v>820</v>
      </c>
      <c r="G173" s="19" t="s">
        <v>66</v>
      </c>
      <c r="H173" s="1" t="s">
        <v>140</v>
      </c>
      <c r="I173" s="59"/>
      <c r="J173" s="2" t="s">
        <v>821</v>
      </c>
      <c r="K173" s="1" t="s">
        <v>156</v>
      </c>
      <c r="L173" s="31" t="s">
        <v>741</v>
      </c>
      <c r="M173" s="1" t="s">
        <v>603</v>
      </c>
      <c r="N173" s="27">
        <f t="shared" si="2"/>
        <v>6</v>
      </c>
    </row>
    <row r="174" spans="1:14" ht="20.55" customHeight="1">
      <c r="A174" s="31" t="s">
        <v>822</v>
      </c>
      <c r="B174" s="1" t="s">
        <v>809</v>
      </c>
      <c r="C174" s="1" t="s">
        <v>823</v>
      </c>
      <c r="D174" s="1" t="s">
        <v>808</v>
      </c>
      <c r="E174" s="1" t="s">
        <v>48</v>
      </c>
      <c r="F174" s="1" t="s">
        <v>824</v>
      </c>
      <c r="G174" s="19" t="s">
        <v>66</v>
      </c>
      <c r="H174" s="1" t="s">
        <v>140</v>
      </c>
      <c r="I174" s="59"/>
      <c r="J174" s="2" t="s">
        <v>825</v>
      </c>
      <c r="K174" s="1" t="s">
        <v>156</v>
      </c>
      <c r="L174" s="31" t="s">
        <v>741</v>
      </c>
      <c r="M174" s="1" t="s">
        <v>603</v>
      </c>
      <c r="N174" s="27">
        <f t="shared" si="2"/>
        <v>6</v>
      </c>
    </row>
    <row r="175" spans="1:14" ht="20.55" customHeight="1">
      <c r="A175" s="31" t="s">
        <v>826</v>
      </c>
      <c r="B175" s="1" t="s">
        <v>809</v>
      </c>
      <c r="C175" s="1" t="s">
        <v>827</v>
      </c>
      <c r="D175" s="1" t="s">
        <v>808</v>
      </c>
      <c r="E175" s="1" t="s">
        <v>48</v>
      </c>
      <c r="F175" s="1" t="s">
        <v>828</v>
      </c>
      <c r="G175" s="19" t="s">
        <v>365</v>
      </c>
      <c r="H175" s="1" t="s">
        <v>67</v>
      </c>
      <c r="I175" s="59"/>
      <c r="J175" s="1" t="s">
        <v>829</v>
      </c>
      <c r="K175" s="1" t="s">
        <v>156</v>
      </c>
      <c r="L175" s="31" t="s">
        <v>741</v>
      </c>
      <c r="M175" s="1" t="s">
        <v>603</v>
      </c>
      <c r="N175" s="27">
        <f t="shared" si="2"/>
        <v>4</v>
      </c>
    </row>
    <row r="176" spans="1:14" ht="20.55" customHeight="1">
      <c r="A176" s="31" t="s">
        <v>830</v>
      </c>
      <c r="B176" s="1" t="s">
        <v>809</v>
      </c>
      <c r="C176" s="1" t="s">
        <v>831</v>
      </c>
      <c r="D176" s="1" t="s">
        <v>832</v>
      </c>
      <c r="E176" s="1" t="s">
        <v>48</v>
      </c>
      <c r="F176" s="1" t="s">
        <v>833</v>
      </c>
      <c r="G176" s="19" t="s">
        <v>186</v>
      </c>
      <c r="H176" s="1" t="s">
        <v>67</v>
      </c>
      <c r="I176" s="59"/>
      <c r="J176" s="1" t="s">
        <v>834</v>
      </c>
      <c r="K176" s="1" t="s">
        <v>156</v>
      </c>
      <c r="L176" s="31" t="s">
        <v>741</v>
      </c>
      <c r="M176" s="1" t="s">
        <v>603</v>
      </c>
      <c r="N176" s="27">
        <f t="shared" si="2"/>
        <v>2.5</v>
      </c>
    </row>
    <row r="177" spans="1:14" ht="20.55" customHeight="1">
      <c r="A177" s="31" t="s">
        <v>835</v>
      </c>
      <c r="B177" s="1" t="s">
        <v>809</v>
      </c>
      <c r="C177" s="1" t="s">
        <v>836</v>
      </c>
      <c r="D177" s="1" t="s">
        <v>830</v>
      </c>
      <c r="E177" s="1" t="s">
        <v>48</v>
      </c>
      <c r="F177" s="1" t="s">
        <v>837</v>
      </c>
      <c r="G177" s="19" t="s">
        <v>165</v>
      </c>
      <c r="H177" s="1" t="s">
        <v>25</v>
      </c>
      <c r="I177" s="59"/>
      <c r="J177" s="1" t="s">
        <v>838</v>
      </c>
      <c r="K177" s="1" t="s">
        <v>156</v>
      </c>
      <c r="L177" s="31" t="s">
        <v>741</v>
      </c>
      <c r="M177" s="1" t="s">
        <v>603</v>
      </c>
      <c r="N177" s="27">
        <f t="shared" si="2"/>
        <v>1.5</v>
      </c>
    </row>
    <row r="178" spans="1:14" ht="20.55" customHeight="1">
      <c r="A178" s="31" t="s">
        <v>839</v>
      </c>
      <c r="B178" s="1" t="s">
        <v>840</v>
      </c>
      <c r="C178" s="1" t="s">
        <v>841</v>
      </c>
      <c r="D178" s="1" t="s">
        <v>842</v>
      </c>
      <c r="E178" s="1" t="s">
        <v>48</v>
      </c>
      <c r="F178" s="1" t="s">
        <v>843</v>
      </c>
      <c r="G178" s="19" t="s">
        <v>165</v>
      </c>
      <c r="H178" s="1" t="s">
        <v>25</v>
      </c>
      <c r="I178" s="59"/>
      <c r="J178" s="1" t="s">
        <v>844</v>
      </c>
      <c r="K178" s="1" t="s">
        <v>156</v>
      </c>
      <c r="L178" s="31" t="s">
        <v>741</v>
      </c>
      <c r="M178" s="1" t="s">
        <v>603</v>
      </c>
      <c r="N178" s="27">
        <f t="shared" si="2"/>
        <v>1.5</v>
      </c>
    </row>
    <row r="179" spans="1:14" ht="20.55" customHeight="1">
      <c r="A179" s="31" t="s">
        <v>845</v>
      </c>
      <c r="B179" s="1" t="s">
        <v>840</v>
      </c>
      <c r="C179" s="1" t="s">
        <v>846</v>
      </c>
      <c r="D179" s="1" t="s">
        <v>839</v>
      </c>
      <c r="E179" s="1" t="s">
        <v>48</v>
      </c>
      <c r="F179" s="1" t="s">
        <v>847</v>
      </c>
      <c r="G179" s="19" t="s">
        <v>816</v>
      </c>
      <c r="H179" s="1" t="s">
        <v>140</v>
      </c>
      <c r="I179" s="59"/>
      <c r="J179" s="1" t="s">
        <v>848</v>
      </c>
      <c r="K179" s="1" t="s">
        <v>156</v>
      </c>
      <c r="L179" s="31" t="s">
        <v>741</v>
      </c>
      <c r="M179" s="1" t="s">
        <v>603</v>
      </c>
      <c r="N179" s="27">
        <f t="shared" si="2"/>
        <v>8</v>
      </c>
    </row>
    <row r="180" spans="1:14" ht="20.55" customHeight="1">
      <c r="A180" s="31" t="s">
        <v>849</v>
      </c>
      <c r="B180" s="1" t="s">
        <v>840</v>
      </c>
      <c r="C180" s="1" t="s">
        <v>850</v>
      </c>
      <c r="D180" s="1" t="s">
        <v>839</v>
      </c>
      <c r="E180" s="1" t="s">
        <v>48</v>
      </c>
      <c r="F180" s="1" t="s">
        <v>851</v>
      </c>
      <c r="G180" s="19" t="s">
        <v>66</v>
      </c>
      <c r="H180" s="1" t="s">
        <v>140</v>
      </c>
      <c r="I180" s="59"/>
      <c r="J180" s="2" t="s">
        <v>852</v>
      </c>
      <c r="K180" s="1" t="s">
        <v>156</v>
      </c>
      <c r="L180" s="31" t="s">
        <v>741</v>
      </c>
      <c r="M180" s="1" t="s">
        <v>603</v>
      </c>
      <c r="N180" s="27">
        <f t="shared" si="2"/>
        <v>6</v>
      </c>
    </row>
    <row r="181" spans="1:14" ht="20.55" customHeight="1">
      <c r="A181" s="31" t="s">
        <v>853</v>
      </c>
      <c r="B181" s="1" t="s">
        <v>840</v>
      </c>
      <c r="C181" s="1" t="s">
        <v>854</v>
      </c>
      <c r="D181" s="1" t="s">
        <v>855</v>
      </c>
      <c r="E181" s="1" t="s">
        <v>48</v>
      </c>
      <c r="F181" s="1" t="s">
        <v>856</v>
      </c>
      <c r="G181" s="19" t="s">
        <v>695</v>
      </c>
      <c r="H181" s="1" t="s">
        <v>67</v>
      </c>
      <c r="I181" s="59"/>
      <c r="J181" s="1" t="s">
        <v>857</v>
      </c>
      <c r="K181" s="1" t="s">
        <v>156</v>
      </c>
      <c r="L181" s="31" t="s">
        <v>741</v>
      </c>
      <c r="M181" s="1" t="s">
        <v>603</v>
      </c>
      <c r="N181" s="27">
        <f t="shared" si="2"/>
        <v>5</v>
      </c>
    </row>
    <row r="182" spans="1:14" ht="20.55" customHeight="1">
      <c r="A182" s="31" t="s">
        <v>858</v>
      </c>
      <c r="B182" s="1" t="s">
        <v>840</v>
      </c>
      <c r="C182" s="1" t="s">
        <v>859</v>
      </c>
      <c r="D182" s="1" t="s">
        <v>860</v>
      </c>
      <c r="E182" s="1" t="s">
        <v>48</v>
      </c>
      <c r="F182" s="1" t="s">
        <v>861</v>
      </c>
      <c r="G182" s="19" t="s">
        <v>695</v>
      </c>
      <c r="H182" s="1" t="s">
        <v>67</v>
      </c>
      <c r="I182" s="59"/>
      <c r="J182" s="1" t="s">
        <v>862</v>
      </c>
      <c r="K182" s="1" t="s">
        <v>156</v>
      </c>
      <c r="L182" s="31" t="s">
        <v>741</v>
      </c>
      <c r="M182" s="1" t="s">
        <v>603</v>
      </c>
      <c r="N182" s="27">
        <f t="shared" si="2"/>
        <v>5</v>
      </c>
    </row>
    <row r="183" spans="1:14" ht="20.55" customHeight="1">
      <c r="A183" s="31" t="s">
        <v>863</v>
      </c>
      <c r="B183" s="1" t="s">
        <v>840</v>
      </c>
      <c r="C183" s="1" t="s">
        <v>864</v>
      </c>
      <c r="D183" s="1" t="s">
        <v>858</v>
      </c>
      <c r="E183" s="1" t="s">
        <v>48</v>
      </c>
      <c r="F183" s="1" t="s">
        <v>865</v>
      </c>
      <c r="G183" s="19" t="s">
        <v>77</v>
      </c>
      <c r="H183" s="1" t="s">
        <v>67</v>
      </c>
      <c r="I183" s="59"/>
      <c r="J183" s="2" t="s">
        <v>866</v>
      </c>
      <c r="K183" s="1" t="s">
        <v>156</v>
      </c>
      <c r="L183" s="31" t="s">
        <v>741</v>
      </c>
      <c r="M183" s="1" t="s">
        <v>603</v>
      </c>
      <c r="N183" s="27">
        <f t="shared" si="2"/>
        <v>3</v>
      </c>
    </row>
    <row r="184" spans="1:14" ht="20.55" customHeight="1">
      <c r="A184" s="31" t="s">
        <v>867</v>
      </c>
      <c r="B184" s="1" t="s">
        <v>840</v>
      </c>
      <c r="C184" s="1" t="s">
        <v>868</v>
      </c>
      <c r="D184" s="1" t="s">
        <v>863</v>
      </c>
      <c r="E184" s="1" t="s">
        <v>48</v>
      </c>
      <c r="F184" s="1" t="s">
        <v>869</v>
      </c>
      <c r="G184" s="19" t="s">
        <v>95</v>
      </c>
      <c r="H184" s="1" t="s">
        <v>25</v>
      </c>
      <c r="I184" s="59"/>
      <c r="J184" s="1" t="s">
        <v>870</v>
      </c>
      <c r="K184" s="1" t="s">
        <v>156</v>
      </c>
      <c r="L184" s="31" t="s">
        <v>741</v>
      </c>
      <c r="M184" s="1" t="s">
        <v>603</v>
      </c>
      <c r="N184" s="27">
        <f t="shared" si="2"/>
        <v>2</v>
      </c>
    </row>
    <row r="185" spans="1:14" ht="20.55" customHeight="1">
      <c r="A185" s="31" t="s">
        <v>871</v>
      </c>
      <c r="B185" s="1" t="s">
        <v>872</v>
      </c>
      <c r="C185" s="1" t="s">
        <v>873</v>
      </c>
      <c r="D185" s="1" t="s">
        <v>874</v>
      </c>
      <c r="E185" s="1" t="s">
        <v>48</v>
      </c>
      <c r="F185" s="1" t="s">
        <v>875</v>
      </c>
      <c r="G185" s="19" t="s">
        <v>165</v>
      </c>
      <c r="H185" s="1" t="s">
        <v>25</v>
      </c>
      <c r="I185" s="59"/>
      <c r="J185" s="1" t="s">
        <v>876</v>
      </c>
      <c r="K185" s="1" t="s">
        <v>156</v>
      </c>
      <c r="L185" s="31" t="s">
        <v>741</v>
      </c>
      <c r="M185" s="1" t="s">
        <v>603</v>
      </c>
      <c r="N185" s="27">
        <f t="shared" si="2"/>
        <v>1.5</v>
      </c>
    </row>
    <row r="186" spans="1:14" ht="20.55" customHeight="1">
      <c r="A186" s="31" t="s">
        <v>877</v>
      </c>
      <c r="B186" s="1" t="s">
        <v>872</v>
      </c>
      <c r="C186" s="1" t="s">
        <v>878</v>
      </c>
      <c r="D186" s="1" t="s">
        <v>879</v>
      </c>
      <c r="E186" s="1" t="s">
        <v>48</v>
      </c>
      <c r="F186" s="1" t="s">
        <v>880</v>
      </c>
      <c r="G186" s="19" t="s">
        <v>77</v>
      </c>
      <c r="H186" s="1" t="s">
        <v>25</v>
      </c>
      <c r="I186" s="59"/>
      <c r="J186" s="1" t="s">
        <v>881</v>
      </c>
      <c r="K186" s="1" t="s">
        <v>156</v>
      </c>
      <c r="L186" s="31" t="s">
        <v>741</v>
      </c>
      <c r="M186" s="1" t="s">
        <v>603</v>
      </c>
      <c r="N186" s="27">
        <f t="shared" si="2"/>
        <v>3</v>
      </c>
    </row>
    <row r="187" spans="1:14" ht="20.55" customHeight="1">
      <c r="A187" s="31" t="s">
        <v>882</v>
      </c>
      <c r="B187" s="1" t="s">
        <v>872</v>
      </c>
      <c r="C187" s="1" t="s">
        <v>883</v>
      </c>
      <c r="D187" s="1" t="s">
        <v>884</v>
      </c>
      <c r="E187" s="1" t="s">
        <v>48</v>
      </c>
      <c r="F187" s="1" t="s">
        <v>885</v>
      </c>
      <c r="G187" s="19" t="s">
        <v>95</v>
      </c>
      <c r="H187" s="1" t="s">
        <v>67</v>
      </c>
      <c r="I187" s="59"/>
      <c r="J187" s="2" t="s">
        <v>886</v>
      </c>
      <c r="K187" s="1" t="s">
        <v>156</v>
      </c>
      <c r="L187" s="31" t="s">
        <v>741</v>
      </c>
      <c r="M187" s="1" t="s">
        <v>603</v>
      </c>
      <c r="N187" s="27">
        <f t="shared" si="2"/>
        <v>2</v>
      </c>
    </row>
    <row r="188" spans="1:14" ht="20.55" customHeight="1">
      <c r="A188" s="31" t="s">
        <v>887</v>
      </c>
      <c r="B188" s="1" t="s">
        <v>872</v>
      </c>
      <c r="C188" s="1" t="s">
        <v>888</v>
      </c>
      <c r="D188" s="1" t="s">
        <v>889</v>
      </c>
      <c r="E188" s="1" t="s">
        <v>48</v>
      </c>
      <c r="F188" s="1" t="s">
        <v>890</v>
      </c>
      <c r="G188" s="19" t="s">
        <v>95</v>
      </c>
      <c r="H188" s="1" t="s">
        <v>67</v>
      </c>
      <c r="I188" s="59"/>
      <c r="J188" s="2" t="s">
        <v>891</v>
      </c>
      <c r="K188" s="1" t="s">
        <v>156</v>
      </c>
      <c r="L188" s="31" t="s">
        <v>741</v>
      </c>
      <c r="M188" s="1" t="s">
        <v>603</v>
      </c>
      <c r="N188" s="27">
        <f t="shared" si="2"/>
        <v>2</v>
      </c>
    </row>
    <row r="189" spans="1:14" ht="20.55" customHeight="1">
      <c r="A189" s="31" t="s">
        <v>892</v>
      </c>
      <c r="B189" s="1" t="s">
        <v>872</v>
      </c>
      <c r="C189" s="1" t="s">
        <v>893</v>
      </c>
      <c r="D189" s="1" t="s">
        <v>894</v>
      </c>
      <c r="E189" s="1" t="s">
        <v>48</v>
      </c>
      <c r="F189" s="1" t="s">
        <v>895</v>
      </c>
      <c r="G189" s="19" t="s">
        <v>88</v>
      </c>
      <c r="H189" s="1" t="s">
        <v>25</v>
      </c>
      <c r="I189" s="59"/>
      <c r="J189" s="2" t="s">
        <v>896</v>
      </c>
      <c r="K189" s="1" t="s">
        <v>156</v>
      </c>
      <c r="L189" s="31" t="s">
        <v>741</v>
      </c>
      <c r="M189" s="1" t="s">
        <v>603</v>
      </c>
      <c r="N189" s="27">
        <f t="shared" si="2"/>
        <v>1</v>
      </c>
    </row>
    <row r="190" spans="1:14" ht="20.55" customHeight="1">
      <c r="A190" s="31" t="s">
        <v>897</v>
      </c>
      <c r="B190" s="1" t="s">
        <v>872</v>
      </c>
      <c r="C190" s="1" t="s">
        <v>898</v>
      </c>
      <c r="D190" s="1" t="s">
        <v>899</v>
      </c>
      <c r="E190" s="1" t="s">
        <v>48</v>
      </c>
      <c r="F190" s="1" t="s">
        <v>900</v>
      </c>
      <c r="G190" s="19" t="s">
        <v>77</v>
      </c>
      <c r="H190" s="1" t="s">
        <v>25</v>
      </c>
      <c r="I190" s="59"/>
      <c r="J190" s="1" t="s">
        <v>901</v>
      </c>
      <c r="K190" s="1" t="s">
        <v>156</v>
      </c>
      <c r="L190" s="31" t="s">
        <v>741</v>
      </c>
      <c r="M190" s="1" t="s">
        <v>603</v>
      </c>
      <c r="N190" s="27">
        <f t="shared" si="2"/>
        <v>3</v>
      </c>
    </row>
    <row r="191" spans="1:14" ht="20.55" customHeight="1">
      <c r="A191" s="31" t="s">
        <v>902</v>
      </c>
      <c r="B191" s="1" t="s">
        <v>872</v>
      </c>
      <c r="C191" s="1" t="s">
        <v>903</v>
      </c>
      <c r="D191" s="1" t="s">
        <v>904</v>
      </c>
      <c r="E191" s="1" t="s">
        <v>48</v>
      </c>
      <c r="F191" s="1" t="s">
        <v>905</v>
      </c>
      <c r="G191" s="19" t="s">
        <v>24</v>
      </c>
      <c r="H191" s="1" t="s">
        <v>25</v>
      </c>
      <c r="I191" s="59"/>
      <c r="J191" s="1" t="s">
        <v>906</v>
      </c>
      <c r="K191" s="1" t="s">
        <v>156</v>
      </c>
      <c r="L191" s="31" t="s">
        <v>741</v>
      </c>
      <c r="M191" s="1" t="s">
        <v>603</v>
      </c>
      <c r="N191" s="27">
        <f t="shared" si="2"/>
        <v>0</v>
      </c>
    </row>
    <row r="192" spans="1:14" ht="20.55" customHeight="1">
      <c r="A192" s="31" t="s">
        <v>907</v>
      </c>
      <c r="B192" s="1" t="s">
        <v>908</v>
      </c>
      <c r="C192" s="1" t="s">
        <v>909</v>
      </c>
      <c r="D192" s="1" t="s">
        <v>419</v>
      </c>
      <c r="E192" s="1" t="s">
        <v>48</v>
      </c>
      <c r="F192" s="1" t="s">
        <v>910</v>
      </c>
      <c r="G192" s="21" t="s">
        <v>186</v>
      </c>
      <c r="H192" s="1" t="s">
        <v>67</v>
      </c>
      <c r="I192" s="59"/>
      <c r="J192" s="1" t="s">
        <v>911</v>
      </c>
      <c r="K192" s="1" t="s">
        <v>156</v>
      </c>
      <c r="L192" s="31" t="s">
        <v>741</v>
      </c>
      <c r="M192" s="1" t="s">
        <v>645</v>
      </c>
      <c r="N192" s="27">
        <f t="shared" si="2"/>
        <v>2.5</v>
      </c>
    </row>
    <row r="193" spans="1:14" ht="20.55" customHeight="1">
      <c r="A193" s="31" t="s">
        <v>912</v>
      </c>
      <c r="B193" s="1" t="s">
        <v>908</v>
      </c>
      <c r="C193" s="1" t="s">
        <v>913</v>
      </c>
      <c r="D193" s="1" t="s">
        <v>456</v>
      </c>
      <c r="E193" s="1" t="s">
        <v>48</v>
      </c>
      <c r="F193" s="1" t="s">
        <v>914</v>
      </c>
      <c r="G193" s="21" t="s">
        <v>165</v>
      </c>
      <c r="H193" s="1" t="s">
        <v>25</v>
      </c>
      <c r="I193" s="59"/>
      <c r="J193" s="1" t="s">
        <v>915</v>
      </c>
      <c r="K193" s="1" t="s">
        <v>156</v>
      </c>
      <c r="L193" s="31" t="s">
        <v>741</v>
      </c>
      <c r="M193" s="1" t="s">
        <v>645</v>
      </c>
      <c r="N193" s="27">
        <f t="shared" si="2"/>
        <v>1.5</v>
      </c>
    </row>
    <row r="194" spans="1:14" ht="20.55" customHeight="1">
      <c r="A194" s="31" t="s">
        <v>916</v>
      </c>
      <c r="B194" s="1" t="s">
        <v>908</v>
      </c>
      <c r="C194" s="1" t="s">
        <v>917</v>
      </c>
      <c r="D194" s="1" t="s">
        <v>456</v>
      </c>
      <c r="E194" s="1" t="s">
        <v>48</v>
      </c>
      <c r="F194" s="1" t="s">
        <v>918</v>
      </c>
      <c r="G194" s="21" t="s">
        <v>165</v>
      </c>
      <c r="H194" s="1" t="s">
        <v>67</v>
      </c>
      <c r="I194" s="59"/>
      <c r="J194" s="1" t="s">
        <v>919</v>
      </c>
      <c r="K194" s="1" t="s">
        <v>156</v>
      </c>
      <c r="L194" s="31" t="s">
        <v>741</v>
      </c>
      <c r="M194" s="1" t="s">
        <v>645</v>
      </c>
      <c r="N194" s="27">
        <f t="shared" ref="N194:N257" si="3">IF(ISNUMBER(G194),G194,IF(ISNUMBER(SEARCH("/",G194)),"",IFERROR(VALUE(LEFT(G194,FIND(" ",G194)-1)),"")))</f>
        <v>1.5</v>
      </c>
    </row>
    <row r="195" spans="1:14" ht="20.55" customHeight="1">
      <c r="A195" s="31" t="s">
        <v>920</v>
      </c>
      <c r="B195" s="1" t="s">
        <v>908</v>
      </c>
      <c r="C195" s="1" t="s">
        <v>921</v>
      </c>
      <c r="D195" s="1" t="s">
        <v>456</v>
      </c>
      <c r="E195" s="1" t="s">
        <v>48</v>
      </c>
      <c r="F195" s="1" t="s">
        <v>922</v>
      </c>
      <c r="G195" s="21" t="s">
        <v>95</v>
      </c>
      <c r="H195" s="1" t="s">
        <v>67</v>
      </c>
      <c r="I195" s="59"/>
      <c r="J195" s="1" t="s">
        <v>923</v>
      </c>
      <c r="K195" s="1" t="s">
        <v>156</v>
      </c>
      <c r="L195" s="31" t="s">
        <v>741</v>
      </c>
      <c r="M195" s="1" t="s">
        <v>645</v>
      </c>
      <c r="N195" s="27">
        <f t="shared" si="3"/>
        <v>2</v>
      </c>
    </row>
    <row r="196" spans="1:14" ht="20.55" customHeight="1">
      <c r="A196" s="31" t="s">
        <v>924</v>
      </c>
      <c r="B196" s="1" t="s">
        <v>908</v>
      </c>
      <c r="C196" s="1" t="s">
        <v>925</v>
      </c>
      <c r="D196" s="1" t="s">
        <v>926</v>
      </c>
      <c r="E196" s="1" t="s">
        <v>48</v>
      </c>
      <c r="F196" s="1" t="s">
        <v>927</v>
      </c>
      <c r="G196" s="21" t="s">
        <v>77</v>
      </c>
      <c r="H196" s="1" t="s">
        <v>67</v>
      </c>
      <c r="I196" s="59"/>
      <c r="J196" s="1" t="s">
        <v>928</v>
      </c>
      <c r="K196" s="1" t="s">
        <v>156</v>
      </c>
      <c r="L196" s="31" t="s">
        <v>741</v>
      </c>
      <c r="M196" s="1" t="s">
        <v>645</v>
      </c>
      <c r="N196" s="27">
        <f t="shared" si="3"/>
        <v>3</v>
      </c>
    </row>
    <row r="197" spans="1:14" ht="20.55" customHeight="1">
      <c r="A197" s="31" t="s">
        <v>929</v>
      </c>
      <c r="B197" s="1" t="s">
        <v>908</v>
      </c>
      <c r="C197" s="1" t="s">
        <v>930</v>
      </c>
      <c r="D197" s="1" t="s">
        <v>924</v>
      </c>
      <c r="E197" s="1" t="s">
        <v>48</v>
      </c>
      <c r="F197" s="1" t="s">
        <v>931</v>
      </c>
      <c r="G197" s="21" t="s">
        <v>95</v>
      </c>
      <c r="H197" s="1" t="s">
        <v>67</v>
      </c>
      <c r="I197" s="59"/>
      <c r="J197" s="1" t="s">
        <v>932</v>
      </c>
      <c r="K197" s="1" t="s">
        <v>156</v>
      </c>
      <c r="L197" s="31" t="s">
        <v>741</v>
      </c>
      <c r="M197" s="1" t="s">
        <v>645</v>
      </c>
      <c r="N197" s="27">
        <f t="shared" si="3"/>
        <v>2</v>
      </c>
    </row>
    <row r="198" spans="1:14" ht="20.55" customHeight="1">
      <c r="A198" s="31" t="s">
        <v>933</v>
      </c>
      <c r="B198" s="1" t="s">
        <v>908</v>
      </c>
      <c r="C198" s="1" t="s">
        <v>934</v>
      </c>
      <c r="D198" s="1" t="s">
        <v>929</v>
      </c>
      <c r="E198" s="1" t="s">
        <v>48</v>
      </c>
      <c r="F198" s="1" t="s">
        <v>935</v>
      </c>
      <c r="G198" s="21" t="s">
        <v>24</v>
      </c>
      <c r="H198" s="1" t="s">
        <v>25</v>
      </c>
      <c r="I198" s="59"/>
      <c r="J198" s="1" t="s">
        <v>459</v>
      </c>
      <c r="K198" s="1" t="s">
        <v>156</v>
      </c>
      <c r="L198" s="31" t="s">
        <v>741</v>
      </c>
      <c r="M198" s="1" t="s">
        <v>645</v>
      </c>
      <c r="N198" s="27">
        <f t="shared" si="3"/>
        <v>0</v>
      </c>
    </row>
    <row r="199" spans="1:14" ht="20.55" customHeight="1">
      <c r="A199" s="31" t="s">
        <v>936</v>
      </c>
      <c r="B199" s="1" t="s">
        <v>937</v>
      </c>
      <c r="C199" s="1" t="s">
        <v>938</v>
      </c>
      <c r="D199" s="1" t="s">
        <v>933</v>
      </c>
      <c r="E199" s="1" t="s">
        <v>48</v>
      </c>
      <c r="F199" s="1" t="s">
        <v>939</v>
      </c>
      <c r="G199" s="21" t="s">
        <v>165</v>
      </c>
      <c r="H199" s="1" t="s">
        <v>25</v>
      </c>
      <c r="I199" s="59"/>
      <c r="J199" s="2" t="s">
        <v>940</v>
      </c>
      <c r="K199" s="1" t="s">
        <v>156</v>
      </c>
      <c r="L199" s="31" t="s">
        <v>741</v>
      </c>
      <c r="M199" s="1" t="s">
        <v>645</v>
      </c>
      <c r="N199" s="27">
        <f t="shared" si="3"/>
        <v>1.5</v>
      </c>
    </row>
    <row r="200" spans="1:14" ht="20.55" customHeight="1">
      <c r="A200" s="31" t="s">
        <v>941</v>
      </c>
      <c r="B200" s="1" t="s">
        <v>937</v>
      </c>
      <c r="C200" s="1" t="s">
        <v>942</v>
      </c>
      <c r="D200" s="1" t="s">
        <v>936</v>
      </c>
      <c r="E200" s="1" t="s">
        <v>48</v>
      </c>
      <c r="F200" s="1" t="s">
        <v>943</v>
      </c>
      <c r="G200" s="21" t="s">
        <v>95</v>
      </c>
      <c r="H200" s="1" t="s">
        <v>25</v>
      </c>
      <c r="I200" s="59"/>
      <c r="J200" s="1" t="s">
        <v>944</v>
      </c>
      <c r="K200" s="1" t="s">
        <v>156</v>
      </c>
      <c r="L200" s="31" t="s">
        <v>741</v>
      </c>
      <c r="M200" s="1" t="s">
        <v>645</v>
      </c>
      <c r="N200" s="27">
        <f t="shared" si="3"/>
        <v>2</v>
      </c>
    </row>
    <row r="201" spans="1:14" ht="20.55" customHeight="1">
      <c r="A201" s="31" t="s">
        <v>945</v>
      </c>
      <c r="B201" s="1" t="s">
        <v>937</v>
      </c>
      <c r="C201" s="1" t="s">
        <v>946</v>
      </c>
      <c r="D201" s="1" t="s">
        <v>936</v>
      </c>
      <c r="E201" s="1" t="s">
        <v>48</v>
      </c>
      <c r="F201" s="1" t="s">
        <v>947</v>
      </c>
      <c r="G201" s="21" t="s">
        <v>948</v>
      </c>
      <c r="H201" s="1" t="s">
        <v>67</v>
      </c>
      <c r="I201" s="59"/>
      <c r="J201" s="1" t="s">
        <v>949</v>
      </c>
      <c r="K201" s="1" t="s">
        <v>156</v>
      </c>
      <c r="L201" s="31" t="s">
        <v>741</v>
      </c>
      <c r="M201" s="1" t="s">
        <v>645</v>
      </c>
      <c r="N201" s="27">
        <f t="shared" si="3"/>
        <v>3.5</v>
      </c>
    </row>
    <row r="202" spans="1:14" ht="20.55" customHeight="1">
      <c r="A202" s="31" t="s">
        <v>950</v>
      </c>
      <c r="B202" s="1" t="s">
        <v>937</v>
      </c>
      <c r="C202" s="1" t="s">
        <v>951</v>
      </c>
      <c r="D202" s="1" t="s">
        <v>952</v>
      </c>
      <c r="E202" s="1" t="s">
        <v>48</v>
      </c>
      <c r="F202" s="1" t="s">
        <v>953</v>
      </c>
      <c r="G202" s="21" t="s">
        <v>816</v>
      </c>
      <c r="H202" s="1" t="s">
        <v>140</v>
      </c>
      <c r="I202" s="59"/>
      <c r="J202" s="1" t="s">
        <v>954</v>
      </c>
      <c r="K202" s="1" t="s">
        <v>156</v>
      </c>
      <c r="L202" s="31" t="s">
        <v>741</v>
      </c>
      <c r="M202" s="1" t="s">
        <v>645</v>
      </c>
      <c r="N202" s="27">
        <f t="shared" si="3"/>
        <v>8</v>
      </c>
    </row>
    <row r="203" spans="1:14" ht="20.55" customHeight="1">
      <c r="A203" s="31" t="s">
        <v>955</v>
      </c>
      <c r="B203" s="1" t="s">
        <v>937</v>
      </c>
      <c r="C203" s="1" t="s">
        <v>956</v>
      </c>
      <c r="D203" s="1" t="s">
        <v>952</v>
      </c>
      <c r="E203" s="1" t="s">
        <v>48</v>
      </c>
      <c r="F203" s="1" t="s">
        <v>957</v>
      </c>
      <c r="G203" s="21" t="s">
        <v>695</v>
      </c>
      <c r="H203" s="1" t="s">
        <v>67</v>
      </c>
      <c r="I203" s="59"/>
      <c r="J203" s="1" t="s">
        <v>958</v>
      </c>
      <c r="K203" s="1" t="s">
        <v>156</v>
      </c>
      <c r="L203" s="31" t="s">
        <v>741</v>
      </c>
      <c r="M203" s="1" t="s">
        <v>645</v>
      </c>
      <c r="N203" s="27">
        <f t="shared" si="3"/>
        <v>5</v>
      </c>
    </row>
    <row r="204" spans="1:14" ht="20.55" customHeight="1">
      <c r="A204" s="31" t="s">
        <v>959</v>
      </c>
      <c r="B204" s="1" t="s">
        <v>937</v>
      </c>
      <c r="C204" s="1" t="s">
        <v>960</v>
      </c>
      <c r="D204" s="1" t="s">
        <v>961</v>
      </c>
      <c r="E204" s="1" t="s">
        <v>48</v>
      </c>
      <c r="F204" s="1" t="s">
        <v>962</v>
      </c>
      <c r="G204" s="21" t="s">
        <v>365</v>
      </c>
      <c r="H204" s="1" t="s">
        <v>67</v>
      </c>
      <c r="I204" s="59"/>
      <c r="J204" s="1" t="s">
        <v>963</v>
      </c>
      <c r="K204" s="1" t="s">
        <v>156</v>
      </c>
      <c r="L204" s="31" t="s">
        <v>741</v>
      </c>
      <c r="M204" s="1" t="s">
        <v>645</v>
      </c>
      <c r="N204" s="27">
        <f t="shared" si="3"/>
        <v>4</v>
      </c>
    </row>
    <row r="205" spans="1:14" ht="20.55" customHeight="1">
      <c r="A205" s="31" t="s">
        <v>964</v>
      </c>
      <c r="B205" s="1" t="s">
        <v>937</v>
      </c>
      <c r="C205" s="1" t="s">
        <v>965</v>
      </c>
      <c r="D205" s="1" t="s">
        <v>959</v>
      </c>
      <c r="E205" s="1" t="s">
        <v>48</v>
      </c>
      <c r="F205" s="1" t="s">
        <v>966</v>
      </c>
      <c r="G205" s="21" t="s">
        <v>77</v>
      </c>
      <c r="H205" s="1" t="s">
        <v>67</v>
      </c>
      <c r="I205" s="59"/>
      <c r="J205" s="2" t="s">
        <v>967</v>
      </c>
      <c r="K205" s="1" t="s">
        <v>156</v>
      </c>
      <c r="L205" s="31" t="s">
        <v>741</v>
      </c>
      <c r="M205" s="1" t="s">
        <v>645</v>
      </c>
      <c r="N205" s="27">
        <f t="shared" si="3"/>
        <v>3</v>
      </c>
    </row>
    <row r="206" spans="1:14" ht="20.55" customHeight="1">
      <c r="A206" s="31" t="s">
        <v>968</v>
      </c>
      <c r="B206" s="1" t="s">
        <v>937</v>
      </c>
      <c r="C206" s="1" t="s">
        <v>969</v>
      </c>
      <c r="D206" s="1" t="s">
        <v>964</v>
      </c>
      <c r="E206" s="1" t="s">
        <v>48</v>
      </c>
      <c r="F206" s="1" t="s">
        <v>970</v>
      </c>
      <c r="G206" s="21" t="s">
        <v>95</v>
      </c>
      <c r="H206" s="1" t="s">
        <v>25</v>
      </c>
      <c r="I206" s="59"/>
      <c r="J206" s="1" t="s">
        <v>971</v>
      </c>
      <c r="K206" s="1" t="s">
        <v>156</v>
      </c>
      <c r="L206" s="31" t="s">
        <v>741</v>
      </c>
      <c r="M206" s="1" t="s">
        <v>645</v>
      </c>
      <c r="N206" s="27">
        <f t="shared" si="3"/>
        <v>2</v>
      </c>
    </row>
    <row r="207" spans="1:14" ht="20.55" customHeight="1">
      <c r="A207" s="31" t="s">
        <v>972</v>
      </c>
      <c r="B207" s="1" t="s">
        <v>937</v>
      </c>
      <c r="C207" s="1" t="s">
        <v>973</v>
      </c>
      <c r="D207" s="1" t="s">
        <v>974</v>
      </c>
      <c r="E207" s="1" t="s">
        <v>48</v>
      </c>
      <c r="F207" s="1" t="s">
        <v>975</v>
      </c>
      <c r="G207" s="21" t="s">
        <v>186</v>
      </c>
      <c r="H207" s="1" t="s">
        <v>67</v>
      </c>
      <c r="I207" s="59"/>
      <c r="J207" s="2" t="s">
        <v>976</v>
      </c>
      <c r="K207" s="1" t="s">
        <v>156</v>
      </c>
      <c r="L207" s="31" t="s">
        <v>741</v>
      </c>
      <c r="M207" s="1" t="s">
        <v>645</v>
      </c>
      <c r="N207" s="27">
        <f t="shared" si="3"/>
        <v>2.5</v>
      </c>
    </row>
    <row r="208" spans="1:14" ht="20.55" customHeight="1">
      <c r="A208" s="31" t="s">
        <v>977</v>
      </c>
      <c r="B208" s="1" t="s">
        <v>978</v>
      </c>
      <c r="C208" s="1" t="s">
        <v>979</v>
      </c>
      <c r="D208" s="1" t="s">
        <v>933</v>
      </c>
      <c r="E208" s="1" t="s">
        <v>48</v>
      </c>
      <c r="F208" s="1" t="s">
        <v>980</v>
      </c>
      <c r="G208" s="21" t="s">
        <v>165</v>
      </c>
      <c r="H208" s="1" t="s">
        <v>25</v>
      </c>
      <c r="I208" s="59"/>
      <c r="J208" s="2" t="s">
        <v>981</v>
      </c>
      <c r="K208" s="1" t="s">
        <v>156</v>
      </c>
      <c r="L208" s="31" t="s">
        <v>741</v>
      </c>
      <c r="M208" s="1" t="s">
        <v>645</v>
      </c>
      <c r="N208" s="27">
        <f t="shared" si="3"/>
        <v>1.5</v>
      </c>
    </row>
    <row r="209" spans="1:14" ht="20.55" customHeight="1">
      <c r="A209" s="31" t="s">
        <v>982</v>
      </c>
      <c r="B209" s="1" t="s">
        <v>978</v>
      </c>
      <c r="C209" s="1" t="s">
        <v>983</v>
      </c>
      <c r="D209" s="1" t="s">
        <v>977</v>
      </c>
      <c r="E209" s="1" t="s">
        <v>48</v>
      </c>
      <c r="F209" s="1" t="s">
        <v>984</v>
      </c>
      <c r="G209" s="21" t="s">
        <v>95</v>
      </c>
      <c r="H209" s="1" t="s">
        <v>25</v>
      </c>
      <c r="I209" s="59"/>
      <c r="J209" s="1" t="s">
        <v>985</v>
      </c>
      <c r="K209" s="1" t="s">
        <v>156</v>
      </c>
      <c r="L209" s="31" t="s">
        <v>741</v>
      </c>
      <c r="M209" s="1" t="s">
        <v>645</v>
      </c>
      <c r="N209" s="27">
        <f t="shared" si="3"/>
        <v>2</v>
      </c>
    </row>
    <row r="210" spans="1:14" ht="20.55" customHeight="1">
      <c r="A210" s="31" t="s">
        <v>986</v>
      </c>
      <c r="B210" s="1" t="s">
        <v>978</v>
      </c>
      <c r="C210" s="1" t="s">
        <v>987</v>
      </c>
      <c r="D210" s="1" t="s">
        <v>982</v>
      </c>
      <c r="E210" s="1" t="s">
        <v>48</v>
      </c>
      <c r="F210" s="1" t="s">
        <v>988</v>
      </c>
      <c r="G210" s="21" t="s">
        <v>66</v>
      </c>
      <c r="H210" s="1" t="s">
        <v>67</v>
      </c>
      <c r="I210" s="59"/>
      <c r="J210" s="1" t="s">
        <v>989</v>
      </c>
      <c r="K210" s="1" t="s">
        <v>156</v>
      </c>
      <c r="L210" s="31" t="s">
        <v>741</v>
      </c>
      <c r="M210" s="1" t="s">
        <v>645</v>
      </c>
      <c r="N210" s="27">
        <f t="shared" si="3"/>
        <v>6</v>
      </c>
    </row>
    <row r="211" spans="1:14" ht="20.55" customHeight="1">
      <c r="A211" s="31" t="s">
        <v>990</v>
      </c>
      <c r="B211" s="1" t="s">
        <v>978</v>
      </c>
      <c r="C211" s="1" t="s">
        <v>991</v>
      </c>
      <c r="D211" s="1" t="s">
        <v>982</v>
      </c>
      <c r="E211" s="1" t="s">
        <v>48</v>
      </c>
      <c r="F211" s="1" t="s">
        <v>992</v>
      </c>
      <c r="G211" s="21" t="s">
        <v>66</v>
      </c>
      <c r="H211" s="1" t="s">
        <v>140</v>
      </c>
      <c r="I211" s="59"/>
      <c r="J211" s="1" t="s">
        <v>993</v>
      </c>
      <c r="K211" s="1" t="s">
        <v>156</v>
      </c>
      <c r="L211" s="31" t="s">
        <v>741</v>
      </c>
      <c r="M211" s="1" t="s">
        <v>645</v>
      </c>
      <c r="N211" s="27">
        <f t="shared" si="3"/>
        <v>6</v>
      </c>
    </row>
    <row r="212" spans="1:14" ht="20.55" customHeight="1">
      <c r="A212" s="31" t="s">
        <v>994</v>
      </c>
      <c r="B212" s="1" t="s">
        <v>978</v>
      </c>
      <c r="C212" s="1" t="s">
        <v>995</v>
      </c>
      <c r="D212" s="1" t="s">
        <v>996</v>
      </c>
      <c r="E212" s="1" t="s">
        <v>48</v>
      </c>
      <c r="F212" s="1" t="s">
        <v>997</v>
      </c>
      <c r="G212" s="21" t="s">
        <v>695</v>
      </c>
      <c r="H212" s="1" t="s">
        <v>67</v>
      </c>
      <c r="I212" s="59"/>
      <c r="J212" s="1" t="s">
        <v>998</v>
      </c>
      <c r="K212" s="1" t="s">
        <v>156</v>
      </c>
      <c r="L212" s="31" t="s">
        <v>741</v>
      </c>
      <c r="M212" s="1" t="s">
        <v>645</v>
      </c>
      <c r="N212" s="27">
        <f t="shared" si="3"/>
        <v>5</v>
      </c>
    </row>
    <row r="213" spans="1:14" ht="20.55" customHeight="1">
      <c r="A213" s="31" t="s">
        <v>999</v>
      </c>
      <c r="B213" s="1" t="s">
        <v>978</v>
      </c>
      <c r="C213" s="1" t="s">
        <v>1000</v>
      </c>
      <c r="D213" s="1" t="s">
        <v>996</v>
      </c>
      <c r="E213" s="1" t="s">
        <v>48</v>
      </c>
      <c r="F213" s="1" t="s">
        <v>1001</v>
      </c>
      <c r="G213" s="21" t="s">
        <v>365</v>
      </c>
      <c r="H213" s="1" t="s">
        <v>67</v>
      </c>
      <c r="I213" s="59"/>
      <c r="J213" s="2" t="s">
        <v>1002</v>
      </c>
      <c r="K213" s="1" t="s">
        <v>156</v>
      </c>
      <c r="L213" s="31" t="s">
        <v>741</v>
      </c>
      <c r="M213" s="1" t="s">
        <v>645</v>
      </c>
      <c r="N213" s="27">
        <f t="shared" si="3"/>
        <v>4</v>
      </c>
    </row>
    <row r="214" spans="1:14" ht="20.55" customHeight="1">
      <c r="A214" s="31" t="s">
        <v>1003</v>
      </c>
      <c r="B214" s="1" t="s">
        <v>978</v>
      </c>
      <c r="C214" s="1" t="s">
        <v>1004</v>
      </c>
      <c r="D214" s="1" t="s">
        <v>1005</v>
      </c>
      <c r="E214" s="1" t="s">
        <v>48</v>
      </c>
      <c r="F214" s="1" t="s">
        <v>1006</v>
      </c>
      <c r="G214" s="21" t="s">
        <v>77</v>
      </c>
      <c r="H214" s="1" t="s">
        <v>67</v>
      </c>
      <c r="I214" s="59"/>
      <c r="J214" s="1" t="s">
        <v>1007</v>
      </c>
      <c r="K214" s="1" t="s">
        <v>156</v>
      </c>
      <c r="L214" s="31" t="s">
        <v>741</v>
      </c>
      <c r="M214" s="1" t="s">
        <v>645</v>
      </c>
      <c r="N214" s="27">
        <f t="shared" si="3"/>
        <v>3</v>
      </c>
    </row>
    <row r="215" spans="1:14" ht="20.55" customHeight="1">
      <c r="A215" s="31" t="s">
        <v>1008</v>
      </c>
      <c r="B215" s="1" t="s">
        <v>978</v>
      </c>
      <c r="C215" s="1" t="s">
        <v>1009</v>
      </c>
      <c r="D215" s="1" t="s">
        <v>1003</v>
      </c>
      <c r="E215" s="1" t="s">
        <v>48</v>
      </c>
      <c r="F215" s="1" t="s">
        <v>1010</v>
      </c>
      <c r="G215" s="21" t="s">
        <v>165</v>
      </c>
      <c r="H215" s="1" t="s">
        <v>67</v>
      </c>
      <c r="I215" s="59"/>
      <c r="J215" s="1" t="s">
        <v>1011</v>
      </c>
      <c r="K215" s="1" t="s">
        <v>156</v>
      </c>
      <c r="L215" s="31" t="s">
        <v>741</v>
      </c>
      <c r="M215" s="1" t="s">
        <v>645</v>
      </c>
      <c r="N215" s="27">
        <f t="shared" si="3"/>
        <v>1.5</v>
      </c>
    </row>
    <row r="216" spans="1:14" ht="20.55" customHeight="1">
      <c r="A216" s="31" t="s">
        <v>1012</v>
      </c>
      <c r="B216" s="1" t="s">
        <v>978</v>
      </c>
      <c r="C216" s="1" t="s">
        <v>1013</v>
      </c>
      <c r="D216" s="1" t="s">
        <v>1008</v>
      </c>
      <c r="E216" s="1" t="s">
        <v>48</v>
      </c>
      <c r="F216" s="1" t="s">
        <v>1014</v>
      </c>
      <c r="G216" s="21" t="s">
        <v>77</v>
      </c>
      <c r="H216" s="1" t="s">
        <v>25</v>
      </c>
      <c r="I216" s="59"/>
      <c r="J216" s="2" t="s">
        <v>1015</v>
      </c>
      <c r="K216" s="1" t="s">
        <v>156</v>
      </c>
      <c r="L216" s="31" t="s">
        <v>741</v>
      </c>
      <c r="M216" s="1" t="s">
        <v>645</v>
      </c>
      <c r="N216" s="27">
        <f t="shared" si="3"/>
        <v>3</v>
      </c>
    </row>
    <row r="217" spans="1:14" ht="20.55" customHeight="1">
      <c r="A217" s="31" t="s">
        <v>1016</v>
      </c>
      <c r="B217" s="1" t="s">
        <v>978</v>
      </c>
      <c r="C217" s="1" t="s">
        <v>1017</v>
      </c>
      <c r="D217" s="1" t="s">
        <v>1018</v>
      </c>
      <c r="E217" s="1" t="s">
        <v>48</v>
      </c>
      <c r="F217" s="1" t="s">
        <v>1019</v>
      </c>
      <c r="G217" s="21" t="s">
        <v>24</v>
      </c>
      <c r="H217" s="1" t="s">
        <v>25</v>
      </c>
      <c r="I217" s="59"/>
      <c r="J217" s="1" t="s">
        <v>1020</v>
      </c>
      <c r="K217" s="1" t="s">
        <v>156</v>
      </c>
      <c r="L217" s="31" t="s">
        <v>741</v>
      </c>
      <c r="M217" s="1" t="s">
        <v>645</v>
      </c>
      <c r="N217" s="27">
        <f t="shared" si="3"/>
        <v>0</v>
      </c>
    </row>
    <row r="218" spans="1:14" ht="20.55" customHeight="1">
      <c r="A218" s="31" t="s">
        <v>1021</v>
      </c>
      <c r="B218" s="1" t="s">
        <v>1022</v>
      </c>
      <c r="C218" s="1" t="s">
        <v>1023</v>
      </c>
      <c r="D218" s="1" t="s">
        <v>933</v>
      </c>
      <c r="E218" s="1" t="s">
        <v>48</v>
      </c>
      <c r="F218" s="1" t="s">
        <v>1024</v>
      </c>
      <c r="G218" s="21" t="s">
        <v>95</v>
      </c>
      <c r="H218" s="1" t="s">
        <v>67</v>
      </c>
      <c r="I218" s="59"/>
      <c r="J218" s="2" t="s">
        <v>1025</v>
      </c>
      <c r="K218" s="1" t="s">
        <v>156</v>
      </c>
      <c r="L218" s="31" t="s">
        <v>741</v>
      </c>
      <c r="M218" s="1" t="s">
        <v>645</v>
      </c>
      <c r="N218" s="27">
        <f t="shared" si="3"/>
        <v>2</v>
      </c>
    </row>
    <row r="219" spans="1:14" ht="20.55" customHeight="1">
      <c r="A219" s="31" t="s">
        <v>1026</v>
      </c>
      <c r="B219" s="1" t="s">
        <v>1022</v>
      </c>
      <c r="C219" s="1" t="s">
        <v>1027</v>
      </c>
      <c r="D219" s="1" t="s">
        <v>1021</v>
      </c>
      <c r="E219" s="1" t="s">
        <v>48</v>
      </c>
      <c r="F219" s="1" t="s">
        <v>1028</v>
      </c>
      <c r="G219" s="21" t="s">
        <v>95</v>
      </c>
      <c r="H219" s="1" t="s">
        <v>25</v>
      </c>
      <c r="I219" s="59"/>
      <c r="J219" s="1" t="s">
        <v>1029</v>
      </c>
      <c r="K219" s="1" t="s">
        <v>156</v>
      </c>
      <c r="L219" s="31" t="s">
        <v>741</v>
      </c>
      <c r="M219" s="1" t="s">
        <v>645</v>
      </c>
      <c r="N219" s="27">
        <f t="shared" si="3"/>
        <v>2</v>
      </c>
    </row>
    <row r="220" spans="1:14" ht="20.55" customHeight="1">
      <c r="A220" s="31" t="s">
        <v>1030</v>
      </c>
      <c r="B220" s="1" t="s">
        <v>1022</v>
      </c>
      <c r="C220" s="1" t="s">
        <v>1031</v>
      </c>
      <c r="D220" s="1" t="s">
        <v>1026</v>
      </c>
      <c r="E220" s="1" t="s">
        <v>48</v>
      </c>
      <c r="F220" s="1" t="s">
        <v>1032</v>
      </c>
      <c r="G220" s="21" t="s">
        <v>1033</v>
      </c>
      <c r="H220" s="1" t="s">
        <v>140</v>
      </c>
      <c r="I220" s="59"/>
      <c r="J220" s="1" t="s">
        <v>1034</v>
      </c>
      <c r="K220" s="1" t="s">
        <v>156</v>
      </c>
      <c r="L220" s="31" t="s">
        <v>741</v>
      </c>
      <c r="M220" s="1" t="s">
        <v>645</v>
      </c>
      <c r="N220" s="27">
        <f t="shared" si="3"/>
        <v>7</v>
      </c>
    </row>
    <row r="221" spans="1:14" ht="20.55" customHeight="1">
      <c r="A221" s="31" t="s">
        <v>1035</v>
      </c>
      <c r="B221" s="1" t="s">
        <v>1022</v>
      </c>
      <c r="C221" s="1" t="s">
        <v>1036</v>
      </c>
      <c r="D221" s="1" t="s">
        <v>1030</v>
      </c>
      <c r="E221" s="1" t="s">
        <v>48</v>
      </c>
      <c r="F221" s="1" t="s">
        <v>1037</v>
      </c>
      <c r="G221" s="21" t="s">
        <v>66</v>
      </c>
      <c r="H221" s="1" t="s">
        <v>140</v>
      </c>
      <c r="I221" s="59"/>
      <c r="J221" s="1" t="s">
        <v>1038</v>
      </c>
      <c r="K221" s="1" t="s">
        <v>156</v>
      </c>
      <c r="L221" s="31" t="s">
        <v>741</v>
      </c>
      <c r="M221" s="1" t="s">
        <v>645</v>
      </c>
      <c r="N221" s="27">
        <f t="shared" si="3"/>
        <v>6</v>
      </c>
    </row>
    <row r="222" spans="1:14" ht="20.55" customHeight="1">
      <c r="A222" s="31" t="s">
        <v>1039</v>
      </c>
      <c r="B222" s="1" t="s">
        <v>1022</v>
      </c>
      <c r="C222" s="1" t="s">
        <v>1040</v>
      </c>
      <c r="D222" s="1" t="s">
        <v>1035</v>
      </c>
      <c r="E222" s="1" t="s">
        <v>48</v>
      </c>
      <c r="F222" s="1" t="s">
        <v>1041</v>
      </c>
      <c r="G222" s="21" t="s">
        <v>1042</v>
      </c>
      <c r="H222" s="1" t="s">
        <v>140</v>
      </c>
      <c r="I222" s="59"/>
      <c r="J222" s="1" t="s">
        <v>1043</v>
      </c>
      <c r="K222" s="1" t="s">
        <v>156</v>
      </c>
      <c r="L222" s="31" t="s">
        <v>741</v>
      </c>
      <c r="M222" s="1" t="s">
        <v>645</v>
      </c>
      <c r="N222" s="27">
        <f t="shared" si="3"/>
        <v>10</v>
      </c>
    </row>
    <row r="223" spans="1:14" ht="20.55" customHeight="1">
      <c r="A223" s="31" t="s">
        <v>1044</v>
      </c>
      <c r="B223" s="1" t="s">
        <v>1022</v>
      </c>
      <c r="C223" s="1" t="s">
        <v>1045</v>
      </c>
      <c r="D223" s="1" t="s">
        <v>1039</v>
      </c>
      <c r="E223" s="1" t="s">
        <v>48</v>
      </c>
      <c r="F223" s="1" t="s">
        <v>1046</v>
      </c>
      <c r="G223" s="21" t="s">
        <v>66</v>
      </c>
      <c r="H223" s="1" t="s">
        <v>140</v>
      </c>
      <c r="I223" s="59"/>
      <c r="J223" s="2" t="s">
        <v>1047</v>
      </c>
      <c r="K223" s="1" t="s">
        <v>156</v>
      </c>
      <c r="L223" s="31" t="s">
        <v>741</v>
      </c>
      <c r="M223" s="1" t="s">
        <v>645</v>
      </c>
      <c r="N223" s="27">
        <f t="shared" si="3"/>
        <v>6</v>
      </c>
    </row>
    <row r="224" spans="1:14" ht="20.55" customHeight="1">
      <c r="A224" s="31" t="s">
        <v>1048</v>
      </c>
      <c r="B224" s="1" t="s">
        <v>1022</v>
      </c>
      <c r="C224" s="1" t="s">
        <v>1049</v>
      </c>
      <c r="D224" s="1" t="s">
        <v>1044</v>
      </c>
      <c r="E224" s="1" t="s">
        <v>48</v>
      </c>
      <c r="F224" s="1" t="s">
        <v>1050</v>
      </c>
      <c r="G224" s="21" t="s">
        <v>365</v>
      </c>
      <c r="H224" s="1" t="s">
        <v>67</v>
      </c>
      <c r="I224" s="59"/>
      <c r="J224" s="1" t="s">
        <v>1051</v>
      </c>
      <c r="K224" s="1" t="s">
        <v>156</v>
      </c>
      <c r="L224" s="31" t="s">
        <v>741</v>
      </c>
      <c r="M224" s="1" t="s">
        <v>645</v>
      </c>
      <c r="N224" s="27">
        <f t="shared" si="3"/>
        <v>4</v>
      </c>
    </row>
    <row r="225" spans="1:14" ht="20.55" customHeight="1">
      <c r="A225" s="31" t="s">
        <v>1052</v>
      </c>
      <c r="B225" s="1" t="s">
        <v>1022</v>
      </c>
      <c r="C225" s="1" t="s">
        <v>1053</v>
      </c>
      <c r="D225" s="1" t="s">
        <v>1048</v>
      </c>
      <c r="E225" s="1" t="s">
        <v>48</v>
      </c>
      <c r="F225" s="1" t="s">
        <v>1054</v>
      </c>
      <c r="G225" s="21" t="s">
        <v>95</v>
      </c>
      <c r="H225" s="1" t="s">
        <v>25</v>
      </c>
      <c r="I225" s="59"/>
      <c r="J225" s="1" t="s">
        <v>1055</v>
      </c>
      <c r="K225" s="1" t="s">
        <v>156</v>
      </c>
      <c r="L225" s="31" t="s">
        <v>741</v>
      </c>
      <c r="M225" s="1" t="s">
        <v>645</v>
      </c>
      <c r="N225" s="27">
        <f t="shared" si="3"/>
        <v>2</v>
      </c>
    </row>
    <row r="226" spans="1:14" ht="20.55" customHeight="1">
      <c r="A226" s="31" t="s">
        <v>1056</v>
      </c>
      <c r="B226" s="1" t="s">
        <v>1022</v>
      </c>
      <c r="C226" s="1" t="s">
        <v>1057</v>
      </c>
      <c r="D226" s="1" t="s">
        <v>1052</v>
      </c>
      <c r="E226" s="1" t="s">
        <v>48</v>
      </c>
      <c r="F226" s="1" t="s">
        <v>1058</v>
      </c>
      <c r="G226" s="21" t="s">
        <v>77</v>
      </c>
      <c r="H226" s="1" t="s">
        <v>67</v>
      </c>
      <c r="I226" s="59"/>
      <c r="J226" s="2" t="s">
        <v>1059</v>
      </c>
      <c r="K226" s="1" t="s">
        <v>156</v>
      </c>
      <c r="L226" s="31" t="s">
        <v>741</v>
      </c>
      <c r="M226" s="1" t="s">
        <v>645</v>
      </c>
      <c r="N226" s="27">
        <f t="shared" si="3"/>
        <v>3</v>
      </c>
    </row>
    <row r="227" spans="1:14" ht="20.55" customHeight="1">
      <c r="A227" s="31" t="s">
        <v>1060</v>
      </c>
      <c r="B227" s="1" t="s">
        <v>1022</v>
      </c>
      <c r="C227" s="1" t="s">
        <v>1061</v>
      </c>
      <c r="D227" s="1" t="s">
        <v>1062</v>
      </c>
      <c r="E227" s="1" t="s">
        <v>48</v>
      </c>
      <c r="F227" s="1" t="s">
        <v>1063</v>
      </c>
      <c r="G227" s="21" t="s">
        <v>77</v>
      </c>
      <c r="H227" s="1" t="s">
        <v>67</v>
      </c>
      <c r="I227" s="59"/>
      <c r="J227" s="1" t="s">
        <v>1064</v>
      </c>
      <c r="K227" s="1" t="s">
        <v>156</v>
      </c>
      <c r="L227" s="31" t="s">
        <v>741</v>
      </c>
      <c r="M227" s="1" t="s">
        <v>645</v>
      </c>
      <c r="N227" s="27">
        <f t="shared" si="3"/>
        <v>3</v>
      </c>
    </row>
    <row r="228" spans="1:14" ht="20.55" customHeight="1">
      <c r="A228" s="31" t="s">
        <v>1065</v>
      </c>
      <c r="B228" s="1" t="s">
        <v>1022</v>
      </c>
      <c r="C228" s="1" t="s">
        <v>1066</v>
      </c>
      <c r="D228" s="1" t="s">
        <v>1067</v>
      </c>
      <c r="E228" s="1" t="s">
        <v>48</v>
      </c>
      <c r="F228" s="1" t="s">
        <v>1068</v>
      </c>
      <c r="G228" s="21" t="s">
        <v>186</v>
      </c>
      <c r="H228" s="1" t="s">
        <v>67</v>
      </c>
      <c r="I228" s="59"/>
      <c r="J228" s="2" t="s">
        <v>1069</v>
      </c>
      <c r="K228" s="1" t="s">
        <v>156</v>
      </c>
      <c r="L228" s="31" t="s">
        <v>741</v>
      </c>
      <c r="M228" s="1" t="s">
        <v>645</v>
      </c>
      <c r="N228" s="27">
        <f t="shared" si="3"/>
        <v>2.5</v>
      </c>
    </row>
    <row r="229" spans="1:14" ht="20.55" customHeight="1">
      <c r="A229" s="31" t="s">
        <v>1070</v>
      </c>
      <c r="B229" s="1" t="s">
        <v>1022</v>
      </c>
      <c r="C229" s="1" t="s">
        <v>1071</v>
      </c>
      <c r="D229" s="1" t="s">
        <v>1072</v>
      </c>
      <c r="E229" s="1" t="s">
        <v>48</v>
      </c>
      <c r="F229" s="1" t="s">
        <v>1073</v>
      </c>
      <c r="G229" s="21" t="s">
        <v>77</v>
      </c>
      <c r="H229" s="1" t="s">
        <v>25</v>
      </c>
      <c r="I229" s="59"/>
      <c r="J229" s="2" t="s">
        <v>1074</v>
      </c>
      <c r="K229" s="1" t="s">
        <v>156</v>
      </c>
      <c r="L229" s="31" t="s">
        <v>741</v>
      </c>
      <c r="M229" s="1" t="s">
        <v>645</v>
      </c>
      <c r="N229" s="27">
        <f t="shared" si="3"/>
        <v>3</v>
      </c>
    </row>
    <row r="230" spans="1:14" ht="20.55" customHeight="1">
      <c r="A230" s="31" t="s">
        <v>1075</v>
      </c>
      <c r="B230" s="1" t="s">
        <v>1022</v>
      </c>
      <c r="C230" s="1" t="s">
        <v>1076</v>
      </c>
      <c r="D230" s="1" t="s">
        <v>1077</v>
      </c>
      <c r="E230" s="1" t="s">
        <v>48</v>
      </c>
      <c r="F230" s="1" t="s">
        <v>1078</v>
      </c>
      <c r="G230" s="21" t="s">
        <v>24</v>
      </c>
      <c r="H230" s="1" t="s">
        <v>25</v>
      </c>
      <c r="I230" s="59"/>
      <c r="J230" s="1" t="s">
        <v>906</v>
      </c>
      <c r="K230" s="1" t="s">
        <v>156</v>
      </c>
      <c r="L230" s="31" t="s">
        <v>741</v>
      </c>
      <c r="M230" s="1" t="s">
        <v>645</v>
      </c>
      <c r="N230" s="27">
        <f t="shared" si="3"/>
        <v>0</v>
      </c>
    </row>
    <row r="231" spans="1:14" ht="20.55" customHeight="1">
      <c r="A231" s="31" t="s">
        <v>1079</v>
      </c>
      <c r="B231" s="1" t="s">
        <v>1080</v>
      </c>
      <c r="C231" s="1" t="s">
        <v>1081</v>
      </c>
      <c r="D231" s="1" t="s">
        <v>19</v>
      </c>
      <c r="E231" s="1" t="s">
        <v>48</v>
      </c>
      <c r="F231" s="1" t="s">
        <v>1082</v>
      </c>
      <c r="G231" s="21" t="s">
        <v>95</v>
      </c>
      <c r="H231" s="1" t="s">
        <v>25</v>
      </c>
      <c r="I231" s="59"/>
      <c r="J231" s="1" t="s">
        <v>1083</v>
      </c>
      <c r="K231" s="1" t="s">
        <v>156</v>
      </c>
      <c r="L231" s="1" t="s">
        <v>741</v>
      </c>
      <c r="M231" s="1" t="s">
        <v>316</v>
      </c>
      <c r="N231" s="27">
        <f t="shared" si="3"/>
        <v>2</v>
      </c>
    </row>
    <row r="232" spans="1:14" ht="20.55" customHeight="1">
      <c r="A232" s="31" t="s">
        <v>1084</v>
      </c>
      <c r="B232" s="1" t="s">
        <v>1080</v>
      </c>
      <c r="C232" s="1" t="s">
        <v>1085</v>
      </c>
      <c r="D232" s="1" t="s">
        <v>1079</v>
      </c>
      <c r="E232" s="1" t="s">
        <v>48</v>
      </c>
      <c r="F232" s="1" t="s">
        <v>1086</v>
      </c>
      <c r="G232" s="21" t="s">
        <v>88</v>
      </c>
      <c r="H232" s="1" t="s">
        <v>25</v>
      </c>
      <c r="I232" s="59"/>
      <c r="J232" s="1" t="s">
        <v>1087</v>
      </c>
      <c r="K232" s="1" t="s">
        <v>156</v>
      </c>
      <c r="L232" s="1" t="s">
        <v>741</v>
      </c>
      <c r="M232" s="1" t="s">
        <v>316</v>
      </c>
      <c r="N232" s="27">
        <f t="shared" si="3"/>
        <v>1</v>
      </c>
    </row>
    <row r="233" spans="1:14" ht="20.55" customHeight="1">
      <c r="A233" s="31" t="s">
        <v>1088</v>
      </c>
      <c r="B233" s="1" t="s">
        <v>1080</v>
      </c>
      <c r="C233" s="1" t="s">
        <v>1089</v>
      </c>
      <c r="D233" s="1" t="s">
        <v>1084</v>
      </c>
      <c r="E233" s="1" t="s">
        <v>48</v>
      </c>
      <c r="F233" s="1" t="s">
        <v>1090</v>
      </c>
      <c r="G233" s="21" t="s">
        <v>165</v>
      </c>
      <c r="H233" s="1" t="s">
        <v>25</v>
      </c>
      <c r="I233" s="59"/>
      <c r="J233" s="2" t="s">
        <v>1091</v>
      </c>
      <c r="K233" s="1" t="s">
        <v>156</v>
      </c>
      <c r="L233" s="1" t="s">
        <v>741</v>
      </c>
      <c r="M233" s="1" t="s">
        <v>316</v>
      </c>
      <c r="N233" s="27">
        <f t="shared" si="3"/>
        <v>1.5</v>
      </c>
    </row>
    <row r="234" spans="1:14" ht="20.55" customHeight="1">
      <c r="A234" s="31" t="s">
        <v>1092</v>
      </c>
      <c r="B234" s="1" t="s">
        <v>1080</v>
      </c>
      <c r="C234" s="1" t="s">
        <v>1093</v>
      </c>
      <c r="D234" s="1" t="s">
        <v>1094</v>
      </c>
      <c r="E234" s="1" t="s">
        <v>48</v>
      </c>
      <c r="F234" s="1" t="s">
        <v>1095</v>
      </c>
      <c r="G234" s="21" t="s">
        <v>165</v>
      </c>
      <c r="H234" s="1" t="s">
        <v>25</v>
      </c>
      <c r="I234" s="59"/>
      <c r="J234" s="1" t="s">
        <v>1096</v>
      </c>
      <c r="K234" s="1" t="s">
        <v>156</v>
      </c>
      <c r="L234" s="1" t="s">
        <v>741</v>
      </c>
      <c r="M234" s="1" t="s">
        <v>316</v>
      </c>
      <c r="N234" s="27">
        <f t="shared" si="3"/>
        <v>1.5</v>
      </c>
    </row>
    <row r="235" spans="1:14" ht="20.55" customHeight="1">
      <c r="A235" s="31" t="s">
        <v>1097</v>
      </c>
      <c r="B235" s="1" t="s">
        <v>1080</v>
      </c>
      <c r="C235" s="1" t="s">
        <v>1098</v>
      </c>
      <c r="D235" s="1" t="s">
        <v>1092</v>
      </c>
      <c r="E235" s="1" t="s">
        <v>48</v>
      </c>
      <c r="F235" s="1" t="s">
        <v>1099</v>
      </c>
      <c r="G235" s="21" t="s">
        <v>24</v>
      </c>
      <c r="H235" s="1" t="s">
        <v>25</v>
      </c>
      <c r="I235" s="59"/>
      <c r="J235" s="2" t="s">
        <v>1100</v>
      </c>
      <c r="K235" s="1" t="s">
        <v>156</v>
      </c>
      <c r="L235" s="1" t="s">
        <v>741</v>
      </c>
      <c r="M235" s="1" t="s">
        <v>316</v>
      </c>
      <c r="N235" s="27">
        <f t="shared" si="3"/>
        <v>0</v>
      </c>
    </row>
    <row r="236" spans="1:14" ht="20.55" customHeight="1">
      <c r="A236" s="31" t="s">
        <v>1101</v>
      </c>
      <c r="B236" s="1" t="s">
        <v>1102</v>
      </c>
      <c r="C236" s="1" t="s">
        <v>1103</v>
      </c>
      <c r="D236" s="1" t="s">
        <v>1097</v>
      </c>
      <c r="E236" s="1" t="s">
        <v>48</v>
      </c>
      <c r="F236" s="1" t="s">
        <v>1104</v>
      </c>
      <c r="G236" s="21" t="s">
        <v>95</v>
      </c>
      <c r="H236" s="1" t="s">
        <v>25</v>
      </c>
      <c r="I236" s="59"/>
      <c r="J236" s="1" t="s">
        <v>1105</v>
      </c>
      <c r="K236" s="1" t="s">
        <v>156</v>
      </c>
      <c r="L236" s="1" t="s">
        <v>741</v>
      </c>
      <c r="M236" s="1" t="s">
        <v>316</v>
      </c>
      <c r="N236" s="27">
        <f t="shared" si="3"/>
        <v>2</v>
      </c>
    </row>
    <row r="237" spans="1:14" ht="20.55" customHeight="1">
      <c r="A237" s="31" t="s">
        <v>1106</v>
      </c>
      <c r="B237" s="1" t="s">
        <v>1102</v>
      </c>
      <c r="C237" s="1" t="s">
        <v>1107</v>
      </c>
      <c r="D237" s="1" t="s">
        <v>1097</v>
      </c>
      <c r="E237" s="1" t="s">
        <v>48</v>
      </c>
      <c r="F237" s="1" t="s">
        <v>1108</v>
      </c>
      <c r="G237" s="21" t="s">
        <v>95</v>
      </c>
      <c r="H237" s="1" t="s">
        <v>67</v>
      </c>
      <c r="I237" s="59"/>
      <c r="J237" s="1" t="s">
        <v>1109</v>
      </c>
      <c r="K237" s="1" t="s">
        <v>156</v>
      </c>
      <c r="L237" s="1" t="s">
        <v>741</v>
      </c>
      <c r="M237" s="1" t="s">
        <v>316</v>
      </c>
      <c r="N237" s="27">
        <f t="shared" si="3"/>
        <v>2</v>
      </c>
    </row>
    <row r="238" spans="1:14" ht="20.55" customHeight="1">
      <c r="A238" s="31" t="s">
        <v>1110</v>
      </c>
      <c r="B238" s="1" t="s">
        <v>1102</v>
      </c>
      <c r="C238" s="1" t="s">
        <v>1111</v>
      </c>
      <c r="D238" s="1" t="s">
        <v>1112</v>
      </c>
      <c r="E238" s="1" t="s">
        <v>48</v>
      </c>
      <c r="F238" s="1" t="s">
        <v>1113</v>
      </c>
      <c r="G238" s="21" t="s">
        <v>165</v>
      </c>
      <c r="H238" s="1" t="s">
        <v>25</v>
      </c>
      <c r="I238" s="59"/>
      <c r="J238" s="1" t="s">
        <v>1114</v>
      </c>
      <c r="K238" s="1" t="s">
        <v>156</v>
      </c>
      <c r="L238" s="1" t="s">
        <v>741</v>
      </c>
      <c r="M238" s="1" t="s">
        <v>316</v>
      </c>
      <c r="N238" s="27">
        <f t="shared" si="3"/>
        <v>1.5</v>
      </c>
    </row>
    <row r="239" spans="1:14" ht="20.55" customHeight="1">
      <c r="A239" s="31" t="s">
        <v>1115</v>
      </c>
      <c r="B239" s="1" t="s">
        <v>1102</v>
      </c>
      <c r="C239" s="1" t="s">
        <v>1116</v>
      </c>
      <c r="D239" s="1" t="s">
        <v>1117</v>
      </c>
      <c r="E239" s="1" t="s">
        <v>48</v>
      </c>
      <c r="F239" s="1" t="s">
        <v>1118</v>
      </c>
      <c r="G239" s="21" t="s">
        <v>165</v>
      </c>
      <c r="H239" s="1" t="s">
        <v>25</v>
      </c>
      <c r="I239" s="59"/>
      <c r="J239" s="1" t="s">
        <v>1119</v>
      </c>
      <c r="K239" s="1" t="s">
        <v>156</v>
      </c>
      <c r="L239" s="1" t="s">
        <v>741</v>
      </c>
      <c r="M239" s="1" t="s">
        <v>316</v>
      </c>
      <c r="N239" s="27">
        <f t="shared" si="3"/>
        <v>1.5</v>
      </c>
    </row>
    <row r="240" spans="1:14" ht="20.55" customHeight="1">
      <c r="A240" s="31" t="s">
        <v>1120</v>
      </c>
      <c r="B240" s="1" t="s">
        <v>1102</v>
      </c>
      <c r="C240" s="1" t="s">
        <v>1121</v>
      </c>
      <c r="D240" s="1" t="s">
        <v>1115</v>
      </c>
      <c r="E240" s="1" t="s">
        <v>48</v>
      </c>
      <c r="F240" s="1" t="s">
        <v>1122</v>
      </c>
      <c r="G240" s="21" t="s">
        <v>88</v>
      </c>
      <c r="H240" s="1" t="s">
        <v>25</v>
      </c>
      <c r="I240" s="59"/>
      <c r="J240" s="1" t="s">
        <v>1123</v>
      </c>
      <c r="K240" s="1" t="s">
        <v>156</v>
      </c>
      <c r="L240" s="1" t="s">
        <v>741</v>
      </c>
      <c r="M240" s="1" t="s">
        <v>316</v>
      </c>
      <c r="N240" s="27">
        <f t="shared" si="3"/>
        <v>1</v>
      </c>
    </row>
    <row r="241" spans="1:14" ht="20.55" customHeight="1">
      <c r="A241" s="31" t="s">
        <v>1124</v>
      </c>
      <c r="B241" s="1" t="s">
        <v>1102</v>
      </c>
      <c r="C241" s="1" t="s">
        <v>1125</v>
      </c>
      <c r="D241" s="1" t="s">
        <v>1120</v>
      </c>
      <c r="E241" s="1" t="s">
        <v>48</v>
      </c>
      <c r="F241" s="1" t="s">
        <v>1126</v>
      </c>
      <c r="G241" s="21" t="s">
        <v>24</v>
      </c>
      <c r="H241" s="1" t="s">
        <v>25</v>
      </c>
      <c r="I241" s="59"/>
      <c r="J241" s="1" t="s">
        <v>1127</v>
      </c>
      <c r="K241" s="1" t="s">
        <v>156</v>
      </c>
      <c r="L241" s="1" t="s">
        <v>741</v>
      </c>
      <c r="M241" s="1" t="s">
        <v>316</v>
      </c>
      <c r="N241" s="27">
        <f t="shared" si="3"/>
        <v>0</v>
      </c>
    </row>
    <row r="242" spans="1:14" ht="20.55" customHeight="1">
      <c r="A242" s="31" t="s">
        <v>1128</v>
      </c>
      <c r="B242" s="1" t="s">
        <v>1129</v>
      </c>
      <c r="C242" s="1" t="s">
        <v>1130</v>
      </c>
      <c r="D242" s="1" t="s">
        <v>1124</v>
      </c>
      <c r="E242" s="1" t="s">
        <v>48</v>
      </c>
      <c r="F242" s="1" t="s">
        <v>1131</v>
      </c>
      <c r="G242" s="21" t="s">
        <v>1132</v>
      </c>
      <c r="H242" s="1" t="s">
        <v>67</v>
      </c>
      <c r="I242" s="59"/>
      <c r="J242" s="2" t="s">
        <v>1133</v>
      </c>
      <c r="K242" s="1" t="s">
        <v>156</v>
      </c>
      <c r="L242" s="1" t="s">
        <v>741</v>
      </c>
      <c r="M242" s="1" t="s">
        <v>316</v>
      </c>
      <c r="N242" s="27" t="str">
        <f t="shared" si="3"/>
        <v/>
      </c>
    </row>
    <row r="243" spans="1:14" ht="20.55" customHeight="1">
      <c r="A243" s="31" t="s">
        <v>1134</v>
      </c>
      <c r="B243" s="1" t="s">
        <v>1129</v>
      </c>
      <c r="C243" s="1" t="s">
        <v>1135</v>
      </c>
      <c r="D243" s="1" t="s">
        <v>1128</v>
      </c>
      <c r="E243" s="1" t="s">
        <v>48</v>
      </c>
      <c r="F243" s="1" t="s">
        <v>1136</v>
      </c>
      <c r="G243" s="21" t="s">
        <v>1137</v>
      </c>
      <c r="H243" s="1" t="s">
        <v>25</v>
      </c>
      <c r="I243" s="59"/>
      <c r="J243" s="1" t="s">
        <v>1138</v>
      </c>
      <c r="K243" s="1" t="s">
        <v>156</v>
      </c>
      <c r="L243" s="1" t="s">
        <v>741</v>
      </c>
      <c r="M243" s="1" t="s">
        <v>316</v>
      </c>
      <c r="N243" s="27" t="str">
        <f t="shared" si="3"/>
        <v/>
      </c>
    </row>
    <row r="244" spans="1:14" ht="20.55" customHeight="1">
      <c r="A244" s="31" t="s">
        <v>1139</v>
      </c>
      <c r="B244" s="1" t="s">
        <v>1129</v>
      </c>
      <c r="C244" s="1" t="s">
        <v>1140</v>
      </c>
      <c r="D244" s="1" t="s">
        <v>1141</v>
      </c>
      <c r="E244" s="1" t="s">
        <v>48</v>
      </c>
      <c r="F244" s="1" t="s">
        <v>1142</v>
      </c>
      <c r="G244" s="21" t="s">
        <v>1137</v>
      </c>
      <c r="H244" s="1" t="s">
        <v>25</v>
      </c>
      <c r="I244" s="59"/>
      <c r="J244" s="2" t="s">
        <v>1143</v>
      </c>
      <c r="K244" s="1" t="s">
        <v>156</v>
      </c>
      <c r="L244" s="1" t="s">
        <v>741</v>
      </c>
      <c r="M244" s="1" t="s">
        <v>316</v>
      </c>
      <c r="N244" s="27" t="str">
        <f t="shared" si="3"/>
        <v/>
      </c>
    </row>
    <row r="245" spans="1:14" ht="20.55" customHeight="1">
      <c r="A245" s="31" t="s">
        <v>1144</v>
      </c>
      <c r="B245" s="1" t="s">
        <v>1129</v>
      </c>
      <c r="C245" s="1" t="s">
        <v>1145</v>
      </c>
      <c r="D245" s="1" t="s">
        <v>1146</v>
      </c>
      <c r="E245" s="1" t="s">
        <v>48</v>
      </c>
      <c r="F245" s="1" t="s">
        <v>1147</v>
      </c>
      <c r="G245" s="21" t="s">
        <v>1137</v>
      </c>
      <c r="H245" s="1" t="s">
        <v>67</v>
      </c>
      <c r="I245" s="59"/>
      <c r="J245" s="1" t="s">
        <v>1148</v>
      </c>
      <c r="K245" s="1" t="s">
        <v>156</v>
      </c>
      <c r="L245" s="1" t="s">
        <v>741</v>
      </c>
      <c r="M245" s="1" t="s">
        <v>316</v>
      </c>
      <c r="N245" s="27" t="str">
        <f t="shared" si="3"/>
        <v/>
      </c>
    </row>
    <row r="246" spans="1:14" ht="20.55" customHeight="1">
      <c r="A246" s="31" t="s">
        <v>1149</v>
      </c>
      <c r="B246" s="1" t="s">
        <v>1129</v>
      </c>
      <c r="C246" s="1" t="s">
        <v>1150</v>
      </c>
      <c r="D246" s="1" t="s">
        <v>1144</v>
      </c>
      <c r="E246" s="1" t="s">
        <v>48</v>
      </c>
      <c r="F246" s="1" t="s">
        <v>1151</v>
      </c>
      <c r="G246" s="21" t="s">
        <v>1152</v>
      </c>
      <c r="H246" s="1" t="s">
        <v>25</v>
      </c>
      <c r="I246" s="59"/>
      <c r="J246" s="1" t="s">
        <v>1153</v>
      </c>
      <c r="K246" s="1" t="s">
        <v>156</v>
      </c>
      <c r="L246" s="1" t="s">
        <v>741</v>
      </c>
      <c r="M246" s="1" t="s">
        <v>316</v>
      </c>
      <c r="N246" s="27" t="str">
        <f t="shared" si="3"/>
        <v/>
      </c>
    </row>
    <row r="247" spans="1:14" ht="20.55" customHeight="1">
      <c r="A247" s="31" t="s">
        <v>1154</v>
      </c>
      <c r="B247" s="1" t="s">
        <v>1129</v>
      </c>
      <c r="C247" s="1" t="s">
        <v>1155</v>
      </c>
      <c r="D247" s="1" t="s">
        <v>1149</v>
      </c>
      <c r="E247" s="1" t="s">
        <v>48</v>
      </c>
      <c r="F247" s="1" t="s">
        <v>1156</v>
      </c>
      <c r="G247" s="21" t="s">
        <v>24</v>
      </c>
      <c r="H247" s="1" t="s">
        <v>25</v>
      </c>
      <c r="I247" s="59"/>
      <c r="J247" s="1" t="s">
        <v>459</v>
      </c>
      <c r="K247" s="1" t="s">
        <v>156</v>
      </c>
      <c r="L247" s="1" t="s">
        <v>741</v>
      </c>
      <c r="M247" s="1" t="s">
        <v>316</v>
      </c>
      <c r="N247" s="27">
        <f t="shared" si="3"/>
        <v>0</v>
      </c>
    </row>
    <row r="248" spans="1:14" ht="20.55" customHeight="1">
      <c r="A248" s="31" t="s">
        <v>1157</v>
      </c>
      <c r="B248" s="1" t="s">
        <v>1158</v>
      </c>
      <c r="C248" s="1" t="s">
        <v>1159</v>
      </c>
      <c r="D248" s="1" t="s">
        <v>19</v>
      </c>
      <c r="E248" s="1" t="s">
        <v>48</v>
      </c>
      <c r="F248" s="1" t="s">
        <v>1160</v>
      </c>
      <c r="G248" s="21" t="s">
        <v>88</v>
      </c>
      <c r="H248" s="1" t="s">
        <v>25</v>
      </c>
      <c r="I248" s="20"/>
      <c r="J248" s="2" t="s">
        <v>1161</v>
      </c>
      <c r="K248" s="1" t="s">
        <v>27</v>
      </c>
      <c r="L248" s="1" t="s">
        <v>28</v>
      </c>
      <c r="M248" s="1" t="s">
        <v>1162</v>
      </c>
      <c r="N248" s="27">
        <f t="shared" si="3"/>
        <v>1</v>
      </c>
    </row>
    <row r="249" spans="1:14" ht="20.55" customHeight="1">
      <c r="A249" s="31" t="s">
        <v>1163</v>
      </c>
      <c r="B249" s="1" t="s">
        <v>1158</v>
      </c>
      <c r="C249" s="1" t="s">
        <v>1164</v>
      </c>
      <c r="D249" s="1" t="s">
        <v>1165</v>
      </c>
      <c r="E249" s="1" t="s">
        <v>48</v>
      </c>
      <c r="F249" s="1" t="s">
        <v>1166</v>
      </c>
      <c r="G249" s="21" t="s">
        <v>95</v>
      </c>
      <c r="H249" s="1" t="s">
        <v>25</v>
      </c>
      <c r="I249" s="20"/>
      <c r="J249" s="31" t="s">
        <v>1167</v>
      </c>
      <c r="K249" s="1" t="s">
        <v>27</v>
      </c>
      <c r="L249" s="1" t="s">
        <v>28</v>
      </c>
      <c r="M249" s="1" t="s">
        <v>1162</v>
      </c>
      <c r="N249" s="27">
        <f t="shared" si="3"/>
        <v>2</v>
      </c>
    </row>
    <row r="250" spans="1:14" ht="20.55" customHeight="1">
      <c r="A250" s="31" t="s">
        <v>1168</v>
      </c>
      <c r="B250" s="1" t="s">
        <v>1158</v>
      </c>
      <c r="C250" s="1" t="s">
        <v>1169</v>
      </c>
      <c r="D250" s="1" t="s">
        <v>1170</v>
      </c>
      <c r="E250" s="1" t="s">
        <v>48</v>
      </c>
      <c r="F250" s="1" t="s">
        <v>1171</v>
      </c>
      <c r="G250" s="21" t="s">
        <v>88</v>
      </c>
      <c r="H250" s="1" t="s">
        <v>25</v>
      </c>
      <c r="I250" s="20"/>
      <c r="J250" s="31" t="s">
        <v>1172</v>
      </c>
      <c r="K250" s="31" t="s">
        <v>27</v>
      </c>
      <c r="L250" s="1" t="s">
        <v>28</v>
      </c>
      <c r="M250" s="1" t="s">
        <v>1162</v>
      </c>
      <c r="N250" s="27">
        <f t="shared" si="3"/>
        <v>1</v>
      </c>
    </row>
    <row r="251" spans="1:14" ht="20.55" customHeight="1">
      <c r="A251" s="31" t="s">
        <v>1173</v>
      </c>
      <c r="B251" s="1" t="s">
        <v>1158</v>
      </c>
      <c r="C251" s="1" t="s">
        <v>1174</v>
      </c>
      <c r="D251" s="1" t="s">
        <v>1175</v>
      </c>
      <c r="E251" s="1" t="s">
        <v>48</v>
      </c>
      <c r="F251" s="1" t="s">
        <v>1176</v>
      </c>
      <c r="G251" s="21" t="s">
        <v>88</v>
      </c>
      <c r="H251" s="1" t="s">
        <v>25</v>
      </c>
      <c r="I251" s="20"/>
      <c r="J251" s="31" t="s">
        <v>1177</v>
      </c>
      <c r="K251" s="31" t="s">
        <v>27</v>
      </c>
      <c r="L251" s="1" t="s">
        <v>28</v>
      </c>
      <c r="M251" s="1" t="s">
        <v>1162</v>
      </c>
      <c r="N251" s="27">
        <f t="shared" si="3"/>
        <v>1</v>
      </c>
    </row>
    <row r="252" spans="1:14" ht="20.55" customHeight="1">
      <c r="A252" s="31" t="s">
        <v>1178</v>
      </c>
      <c r="B252" s="1" t="s">
        <v>1158</v>
      </c>
      <c r="C252" s="1" t="s">
        <v>1179</v>
      </c>
      <c r="D252" s="1" t="s">
        <v>1180</v>
      </c>
      <c r="E252" s="1" t="s">
        <v>48</v>
      </c>
      <c r="F252" s="1" t="s">
        <v>1181</v>
      </c>
      <c r="G252" s="21" t="s">
        <v>88</v>
      </c>
      <c r="H252" s="1" t="s">
        <v>25</v>
      </c>
      <c r="I252" s="20"/>
      <c r="J252" s="31" t="s">
        <v>1182</v>
      </c>
      <c r="K252" s="31" t="s">
        <v>27</v>
      </c>
      <c r="L252" s="1" t="s">
        <v>28</v>
      </c>
      <c r="M252" s="1" t="s">
        <v>1162</v>
      </c>
      <c r="N252" s="27">
        <f t="shared" si="3"/>
        <v>1</v>
      </c>
    </row>
    <row r="253" spans="1:14" ht="20.55" customHeight="1">
      <c r="A253" s="31" t="s">
        <v>1183</v>
      </c>
      <c r="B253" s="1" t="s">
        <v>1158</v>
      </c>
      <c r="C253" s="1" t="s">
        <v>1184</v>
      </c>
      <c r="D253" s="1" t="s">
        <v>1185</v>
      </c>
      <c r="E253" s="1" t="s">
        <v>48</v>
      </c>
      <c r="F253" s="1" t="s">
        <v>1186</v>
      </c>
      <c r="G253" s="21" t="s">
        <v>88</v>
      </c>
      <c r="H253" s="1" t="s">
        <v>25</v>
      </c>
      <c r="I253" s="20"/>
      <c r="J253" s="1" t="s">
        <v>1187</v>
      </c>
      <c r="K253" s="31" t="s">
        <v>27</v>
      </c>
      <c r="L253" s="1" t="s">
        <v>28</v>
      </c>
      <c r="M253" s="1" t="s">
        <v>1162</v>
      </c>
      <c r="N253" s="27">
        <f t="shared" si="3"/>
        <v>1</v>
      </c>
    </row>
    <row r="254" spans="1:14" ht="20.55" customHeight="1">
      <c r="A254" s="31" t="s">
        <v>1188</v>
      </c>
      <c r="B254" s="1" t="s">
        <v>1158</v>
      </c>
      <c r="C254" s="1" t="s">
        <v>1189</v>
      </c>
      <c r="D254" s="1" t="s">
        <v>1170</v>
      </c>
      <c r="E254" s="1" t="s">
        <v>48</v>
      </c>
      <c r="F254" s="1" t="s">
        <v>1190</v>
      </c>
      <c r="G254" s="21" t="s">
        <v>328</v>
      </c>
      <c r="H254" s="1" t="s">
        <v>25</v>
      </c>
      <c r="I254" s="20"/>
      <c r="J254" s="1" t="s">
        <v>1191</v>
      </c>
      <c r="K254" s="31" t="s">
        <v>27</v>
      </c>
      <c r="L254" s="1" t="s">
        <v>28</v>
      </c>
      <c r="M254" s="1" t="s">
        <v>1162</v>
      </c>
      <c r="N254" s="27">
        <f t="shared" si="3"/>
        <v>0.5</v>
      </c>
    </row>
    <row r="255" spans="1:14" ht="20.55" customHeight="1">
      <c r="A255" s="31" t="s">
        <v>1192</v>
      </c>
      <c r="B255" s="1" t="s">
        <v>1158</v>
      </c>
      <c r="C255" s="1" t="s">
        <v>1193</v>
      </c>
      <c r="D255" s="1" t="s">
        <v>1194</v>
      </c>
      <c r="E255" s="1" t="s">
        <v>48</v>
      </c>
      <c r="F255" s="1" t="s">
        <v>1195</v>
      </c>
      <c r="G255" s="21" t="s">
        <v>88</v>
      </c>
      <c r="H255" s="1" t="s">
        <v>25</v>
      </c>
      <c r="I255" s="20"/>
      <c r="J255" s="31" t="s">
        <v>1196</v>
      </c>
      <c r="K255" s="31" t="s">
        <v>27</v>
      </c>
      <c r="L255" s="1" t="s">
        <v>28</v>
      </c>
      <c r="M255" s="1" t="s">
        <v>1162</v>
      </c>
      <c r="N255" s="27">
        <f t="shared" si="3"/>
        <v>1</v>
      </c>
    </row>
    <row r="256" spans="1:14" ht="20.55" customHeight="1">
      <c r="A256" s="31" t="s">
        <v>1197</v>
      </c>
      <c r="B256" s="1" t="s">
        <v>1158</v>
      </c>
      <c r="C256" s="1" t="s">
        <v>1198</v>
      </c>
      <c r="D256" s="1" t="s">
        <v>1157</v>
      </c>
      <c r="E256" s="1" t="s">
        <v>48</v>
      </c>
      <c r="F256" s="1" t="s">
        <v>1199</v>
      </c>
      <c r="G256" s="21" t="s">
        <v>328</v>
      </c>
      <c r="H256" s="1" t="s">
        <v>25</v>
      </c>
      <c r="I256" s="20"/>
      <c r="J256" s="31" t="s">
        <v>1200</v>
      </c>
      <c r="K256" s="31" t="s">
        <v>27</v>
      </c>
      <c r="L256" s="1" t="s">
        <v>28</v>
      </c>
      <c r="M256" s="1" t="s">
        <v>1162</v>
      </c>
      <c r="N256" s="27">
        <f t="shared" si="3"/>
        <v>0.5</v>
      </c>
    </row>
    <row r="257" spans="1:14" ht="20.55" customHeight="1">
      <c r="A257" s="31" t="s">
        <v>1201</v>
      </c>
      <c r="B257" s="1" t="s">
        <v>1158</v>
      </c>
      <c r="C257" s="1" t="s">
        <v>1202</v>
      </c>
      <c r="D257" s="1" t="s">
        <v>1163</v>
      </c>
      <c r="E257" s="1" t="s">
        <v>48</v>
      </c>
      <c r="F257" s="1" t="s">
        <v>1203</v>
      </c>
      <c r="G257" s="21" t="s">
        <v>165</v>
      </c>
      <c r="H257" s="1" t="s">
        <v>25</v>
      </c>
      <c r="I257" s="20"/>
      <c r="J257" s="31" t="s">
        <v>1204</v>
      </c>
      <c r="K257" s="31" t="s">
        <v>27</v>
      </c>
      <c r="L257" s="1" t="s">
        <v>28</v>
      </c>
      <c r="M257" s="1" t="s">
        <v>1162</v>
      </c>
      <c r="N257" s="27">
        <f t="shared" si="3"/>
        <v>1.5</v>
      </c>
    </row>
    <row r="258" spans="1:14" ht="20.55" customHeight="1">
      <c r="A258" s="31" t="s">
        <v>1205</v>
      </c>
      <c r="B258" s="1" t="s">
        <v>1158</v>
      </c>
      <c r="C258" s="1" t="s">
        <v>1206</v>
      </c>
      <c r="D258" s="1" t="s">
        <v>1201</v>
      </c>
      <c r="E258" s="1" t="s">
        <v>48</v>
      </c>
      <c r="F258" s="1" t="s">
        <v>1207</v>
      </c>
      <c r="G258" s="21" t="s">
        <v>24</v>
      </c>
      <c r="H258" s="1" t="s">
        <v>25</v>
      </c>
      <c r="I258" s="20"/>
      <c r="J258" s="31" t="s">
        <v>1208</v>
      </c>
      <c r="K258" s="31" t="s">
        <v>27</v>
      </c>
      <c r="L258" s="1" t="s">
        <v>28</v>
      </c>
      <c r="M258" s="1" t="s">
        <v>1162</v>
      </c>
      <c r="N258" s="27">
        <f t="shared" ref="N258:N284" si="4">IF(ISNUMBER(G258),G258,IF(ISNUMBER(SEARCH("/",G258)),"",IFERROR(VALUE(LEFT(G258,FIND(" ",G258)-1)),"")))</f>
        <v>0</v>
      </c>
    </row>
    <row r="259" spans="1:14" ht="20.55" customHeight="1">
      <c r="A259" s="31" t="s">
        <v>1209</v>
      </c>
      <c r="B259" s="1" t="s">
        <v>1210</v>
      </c>
      <c r="C259" s="1" t="s">
        <v>1211</v>
      </c>
      <c r="D259" s="1" t="s">
        <v>1212</v>
      </c>
      <c r="E259" s="1" t="s">
        <v>48</v>
      </c>
      <c r="F259" s="1" t="s">
        <v>1213</v>
      </c>
      <c r="G259" s="21">
        <v>1.5</v>
      </c>
      <c r="H259" s="1" t="s">
        <v>67</v>
      </c>
      <c r="I259" s="20"/>
      <c r="J259" s="31" t="s">
        <v>1214</v>
      </c>
      <c r="K259" s="31" t="s">
        <v>27</v>
      </c>
      <c r="L259" s="1" t="s">
        <v>28</v>
      </c>
      <c r="M259" s="1" t="s">
        <v>1162</v>
      </c>
      <c r="N259" s="27">
        <f t="shared" si="4"/>
        <v>1.5</v>
      </c>
    </row>
    <row r="260" spans="1:14" ht="20.55" customHeight="1">
      <c r="A260" s="31" t="s">
        <v>1215</v>
      </c>
      <c r="B260" s="1" t="s">
        <v>1210</v>
      </c>
      <c r="C260" s="1" t="s">
        <v>1216</v>
      </c>
      <c r="D260" s="1" t="s">
        <v>1209</v>
      </c>
      <c r="E260" s="1" t="s">
        <v>48</v>
      </c>
      <c r="F260" s="1" t="s">
        <v>1217</v>
      </c>
      <c r="G260" s="21">
        <v>1</v>
      </c>
      <c r="H260" s="1" t="s">
        <v>67</v>
      </c>
      <c r="I260" s="20"/>
      <c r="J260" s="31" t="s">
        <v>1218</v>
      </c>
      <c r="K260" s="31" t="s">
        <v>27</v>
      </c>
      <c r="L260" s="1" t="s">
        <v>28</v>
      </c>
      <c r="M260" s="1" t="s">
        <v>1162</v>
      </c>
      <c r="N260" s="27">
        <f t="shared" si="4"/>
        <v>1</v>
      </c>
    </row>
    <row r="261" spans="1:14" ht="20.55" customHeight="1">
      <c r="A261" s="31" t="s">
        <v>1219</v>
      </c>
      <c r="B261" s="1" t="s">
        <v>1210</v>
      </c>
      <c r="C261" s="1" t="s">
        <v>1220</v>
      </c>
      <c r="D261" s="1" t="s">
        <v>1215</v>
      </c>
      <c r="E261" s="1" t="s">
        <v>48</v>
      </c>
      <c r="F261" s="1" t="s">
        <v>1221</v>
      </c>
      <c r="G261" s="21" t="s">
        <v>328</v>
      </c>
      <c r="H261" s="1" t="s">
        <v>25</v>
      </c>
      <c r="I261" s="20"/>
      <c r="J261" s="31" t="s">
        <v>1222</v>
      </c>
      <c r="K261" s="31" t="s">
        <v>27</v>
      </c>
      <c r="L261" s="1" t="s">
        <v>28</v>
      </c>
      <c r="M261" s="1" t="s">
        <v>1162</v>
      </c>
      <c r="N261" s="27">
        <f t="shared" si="4"/>
        <v>0.5</v>
      </c>
    </row>
    <row r="262" spans="1:14" ht="20.55" customHeight="1">
      <c r="A262" s="31" t="s">
        <v>1223</v>
      </c>
      <c r="B262" s="1" t="s">
        <v>1210</v>
      </c>
      <c r="C262" s="1" t="s">
        <v>1224</v>
      </c>
      <c r="D262" s="1" t="s">
        <v>1219</v>
      </c>
      <c r="E262" s="1" t="s">
        <v>48</v>
      </c>
      <c r="F262" s="1" t="s">
        <v>1225</v>
      </c>
      <c r="G262" s="21" t="s">
        <v>88</v>
      </c>
      <c r="H262" s="1" t="s">
        <v>25</v>
      </c>
      <c r="I262" s="20"/>
      <c r="J262" s="31" t="s">
        <v>1226</v>
      </c>
      <c r="K262" s="31" t="s">
        <v>27</v>
      </c>
      <c r="L262" s="1" t="s">
        <v>28</v>
      </c>
      <c r="M262" s="1" t="s">
        <v>1162</v>
      </c>
      <c r="N262" s="27">
        <f t="shared" si="4"/>
        <v>1</v>
      </c>
    </row>
    <row r="263" spans="1:14" ht="20.55" customHeight="1">
      <c r="A263" s="31" t="s">
        <v>1227</v>
      </c>
      <c r="B263" s="1" t="s">
        <v>1210</v>
      </c>
      <c r="C263" s="1" t="s">
        <v>1228</v>
      </c>
      <c r="D263" s="1" t="s">
        <v>1219</v>
      </c>
      <c r="E263" s="1" t="s">
        <v>48</v>
      </c>
      <c r="F263" s="1" t="s">
        <v>1229</v>
      </c>
      <c r="G263" s="21" t="s">
        <v>88</v>
      </c>
      <c r="H263" s="1" t="s">
        <v>25</v>
      </c>
      <c r="I263" s="20"/>
      <c r="J263" s="31" t="s">
        <v>1230</v>
      </c>
      <c r="K263" s="31" t="s">
        <v>27</v>
      </c>
      <c r="L263" s="1" t="s">
        <v>28</v>
      </c>
      <c r="M263" s="1" t="s">
        <v>1162</v>
      </c>
      <c r="N263" s="27">
        <f t="shared" si="4"/>
        <v>1</v>
      </c>
    </row>
    <row r="264" spans="1:14" ht="20.55" customHeight="1">
      <c r="A264" s="31" t="s">
        <v>1231</v>
      </c>
      <c r="B264" s="1" t="s">
        <v>1210</v>
      </c>
      <c r="C264" s="31" t="s">
        <v>1232</v>
      </c>
      <c r="D264" s="1" t="s">
        <v>1219</v>
      </c>
      <c r="E264" s="1" t="s">
        <v>48</v>
      </c>
      <c r="F264" s="1" t="s">
        <v>1233</v>
      </c>
      <c r="G264" s="21" t="s">
        <v>88</v>
      </c>
      <c r="H264" s="1" t="s">
        <v>25</v>
      </c>
      <c r="I264" s="20"/>
      <c r="J264" s="31" t="s">
        <v>1234</v>
      </c>
      <c r="K264" s="31" t="s">
        <v>27</v>
      </c>
      <c r="L264" s="1" t="s">
        <v>28</v>
      </c>
      <c r="M264" s="1" t="s">
        <v>1162</v>
      </c>
      <c r="N264" s="27">
        <f t="shared" si="4"/>
        <v>1</v>
      </c>
    </row>
    <row r="265" spans="1:14" ht="20.55" customHeight="1">
      <c r="A265" s="31" t="s">
        <v>1235</v>
      </c>
      <c r="B265" s="1" t="s">
        <v>1210</v>
      </c>
      <c r="C265" s="1" t="s">
        <v>1236</v>
      </c>
      <c r="D265" s="1" t="s">
        <v>1237</v>
      </c>
      <c r="E265" s="1" t="s">
        <v>48</v>
      </c>
      <c r="F265" s="1" t="s">
        <v>1238</v>
      </c>
      <c r="G265" s="21" t="s">
        <v>77</v>
      </c>
      <c r="H265" s="1" t="s">
        <v>140</v>
      </c>
      <c r="I265" s="20"/>
      <c r="J265" s="31" t="s">
        <v>1239</v>
      </c>
      <c r="K265" s="31" t="s">
        <v>27</v>
      </c>
      <c r="L265" s="1" t="s">
        <v>28</v>
      </c>
      <c r="M265" s="1" t="s">
        <v>1162</v>
      </c>
      <c r="N265" s="27">
        <f t="shared" si="4"/>
        <v>3</v>
      </c>
    </row>
    <row r="266" spans="1:14" ht="20.55" customHeight="1">
      <c r="A266" s="31" t="s">
        <v>1240</v>
      </c>
      <c r="B266" s="1" t="s">
        <v>1210</v>
      </c>
      <c r="C266" s="1" t="s">
        <v>1241</v>
      </c>
      <c r="D266" s="1" t="s">
        <v>1235</v>
      </c>
      <c r="E266" s="1" t="s">
        <v>48</v>
      </c>
      <c r="F266" s="1" t="s">
        <v>1242</v>
      </c>
      <c r="G266" s="21" t="s">
        <v>88</v>
      </c>
      <c r="H266" s="1" t="s">
        <v>25</v>
      </c>
      <c r="I266" s="20"/>
      <c r="J266" s="2" t="s">
        <v>1243</v>
      </c>
      <c r="K266" s="31" t="s">
        <v>27</v>
      </c>
      <c r="L266" s="1" t="s">
        <v>28</v>
      </c>
      <c r="M266" s="1" t="s">
        <v>1162</v>
      </c>
      <c r="N266" s="27">
        <f t="shared" si="4"/>
        <v>1</v>
      </c>
    </row>
    <row r="267" spans="1:14" ht="20.55" customHeight="1">
      <c r="A267" s="31" t="s">
        <v>1244</v>
      </c>
      <c r="B267" s="1" t="s">
        <v>1210</v>
      </c>
      <c r="C267" s="1" t="s">
        <v>1245</v>
      </c>
      <c r="D267" s="1" t="s">
        <v>1240</v>
      </c>
      <c r="E267" s="1" t="s">
        <v>48</v>
      </c>
      <c r="F267" s="1" t="s">
        <v>1246</v>
      </c>
      <c r="G267" s="21" t="s">
        <v>24</v>
      </c>
      <c r="H267" s="1" t="s">
        <v>25</v>
      </c>
      <c r="I267" s="20"/>
      <c r="J267" s="2" t="s">
        <v>1247</v>
      </c>
      <c r="K267" s="31" t="s">
        <v>27</v>
      </c>
      <c r="L267" s="1" t="s">
        <v>28</v>
      </c>
      <c r="M267" s="1" t="s">
        <v>1162</v>
      </c>
      <c r="N267" s="27">
        <f t="shared" si="4"/>
        <v>0</v>
      </c>
    </row>
    <row r="268" spans="1:14" ht="20.55" customHeight="1">
      <c r="A268" s="31" t="s">
        <v>1248</v>
      </c>
      <c r="B268" s="1" t="s">
        <v>1249</v>
      </c>
      <c r="C268" s="1" t="s">
        <v>1250</v>
      </c>
      <c r="D268" s="1" t="s">
        <v>1244</v>
      </c>
      <c r="E268" s="1" t="s">
        <v>48</v>
      </c>
      <c r="F268" s="1" t="s">
        <v>1251</v>
      </c>
      <c r="G268" s="21" t="s">
        <v>328</v>
      </c>
      <c r="H268" s="1" t="s">
        <v>25</v>
      </c>
      <c r="I268" s="20"/>
      <c r="J268" s="31" t="s">
        <v>1252</v>
      </c>
      <c r="K268" s="31" t="s">
        <v>27</v>
      </c>
      <c r="L268" s="1" t="s">
        <v>28</v>
      </c>
      <c r="M268" s="1" t="s">
        <v>1162</v>
      </c>
      <c r="N268" s="27">
        <f t="shared" si="4"/>
        <v>0.5</v>
      </c>
    </row>
    <row r="269" spans="1:14" ht="20.55" customHeight="1">
      <c r="A269" s="31" t="s">
        <v>1253</v>
      </c>
      <c r="B269" s="1" t="s">
        <v>1249</v>
      </c>
      <c r="C269" s="1" t="s">
        <v>1254</v>
      </c>
      <c r="D269" s="1" t="s">
        <v>1248</v>
      </c>
      <c r="E269" s="1" t="s">
        <v>48</v>
      </c>
      <c r="F269" s="1" t="s">
        <v>1255</v>
      </c>
      <c r="G269" s="21" t="s">
        <v>328</v>
      </c>
      <c r="H269" s="1" t="s">
        <v>25</v>
      </c>
      <c r="I269" s="20"/>
      <c r="J269" s="31" t="s">
        <v>1256</v>
      </c>
      <c r="K269" s="31" t="s">
        <v>27</v>
      </c>
      <c r="L269" s="1" t="s">
        <v>28</v>
      </c>
      <c r="M269" s="1" t="s">
        <v>1162</v>
      </c>
      <c r="N269" s="27">
        <f t="shared" si="4"/>
        <v>0.5</v>
      </c>
    </row>
    <row r="270" spans="1:14" ht="20.55" customHeight="1">
      <c r="A270" s="31" t="s">
        <v>1257</v>
      </c>
      <c r="B270" s="1" t="s">
        <v>1249</v>
      </c>
      <c r="C270" s="1" t="s">
        <v>1258</v>
      </c>
      <c r="D270" s="1" t="s">
        <v>1248</v>
      </c>
      <c r="E270" s="1" t="s">
        <v>48</v>
      </c>
      <c r="F270" s="1" t="s">
        <v>1259</v>
      </c>
      <c r="G270" s="21" t="s">
        <v>328</v>
      </c>
      <c r="H270" s="1" t="s">
        <v>25</v>
      </c>
      <c r="I270" s="20"/>
      <c r="J270" s="31" t="s">
        <v>1260</v>
      </c>
      <c r="K270" s="31" t="s">
        <v>27</v>
      </c>
      <c r="L270" s="1" t="s">
        <v>28</v>
      </c>
      <c r="M270" s="1" t="s">
        <v>1162</v>
      </c>
      <c r="N270" s="27">
        <f t="shared" si="4"/>
        <v>0.5</v>
      </c>
    </row>
    <row r="271" spans="1:14" ht="20.55" customHeight="1">
      <c r="A271" s="31" t="s">
        <v>1261</v>
      </c>
      <c r="B271" s="1" t="s">
        <v>1249</v>
      </c>
      <c r="C271" s="1" t="s">
        <v>1262</v>
      </c>
      <c r="D271" s="1" t="s">
        <v>1248</v>
      </c>
      <c r="E271" s="1" t="s">
        <v>48</v>
      </c>
      <c r="F271" s="1" t="s">
        <v>1263</v>
      </c>
      <c r="G271" s="21" t="s">
        <v>88</v>
      </c>
      <c r="H271" s="1" t="s">
        <v>25</v>
      </c>
      <c r="I271" s="20"/>
      <c r="J271" s="31" t="s">
        <v>1264</v>
      </c>
      <c r="K271" s="31" t="s">
        <v>27</v>
      </c>
      <c r="L271" s="1" t="s">
        <v>28</v>
      </c>
      <c r="M271" s="1" t="s">
        <v>1162</v>
      </c>
      <c r="N271" s="27">
        <f t="shared" si="4"/>
        <v>1</v>
      </c>
    </row>
    <row r="272" spans="1:14" ht="20.55" customHeight="1">
      <c r="A272" s="31" t="s">
        <v>1265</v>
      </c>
      <c r="B272" s="1" t="s">
        <v>1249</v>
      </c>
      <c r="C272" s="1" t="s">
        <v>1266</v>
      </c>
      <c r="D272" s="1" t="s">
        <v>1248</v>
      </c>
      <c r="E272" s="1" t="s">
        <v>48</v>
      </c>
      <c r="F272" s="1" t="s">
        <v>1267</v>
      </c>
      <c r="G272" s="21" t="s">
        <v>88</v>
      </c>
      <c r="H272" s="1" t="s">
        <v>25</v>
      </c>
      <c r="I272" s="20"/>
      <c r="J272" s="31" t="s">
        <v>1268</v>
      </c>
      <c r="K272" s="31" t="s">
        <v>27</v>
      </c>
      <c r="L272" s="1" t="s">
        <v>28</v>
      </c>
      <c r="M272" s="1" t="s">
        <v>1162</v>
      </c>
      <c r="N272" s="27">
        <f t="shared" si="4"/>
        <v>1</v>
      </c>
    </row>
    <row r="273" spans="1:14" ht="20.55" customHeight="1">
      <c r="A273" s="31" t="s">
        <v>1269</v>
      </c>
      <c r="B273" s="1" t="s">
        <v>1249</v>
      </c>
      <c r="C273" s="1" t="s">
        <v>1270</v>
      </c>
      <c r="D273" s="1" t="s">
        <v>1244</v>
      </c>
      <c r="E273" s="1" t="s">
        <v>48</v>
      </c>
      <c r="F273" s="1" t="s">
        <v>1271</v>
      </c>
      <c r="G273" s="21" t="s">
        <v>77</v>
      </c>
      <c r="H273" s="1" t="s">
        <v>67</v>
      </c>
      <c r="I273" s="20"/>
      <c r="J273" s="31" t="s">
        <v>1272</v>
      </c>
      <c r="K273" s="31" t="s">
        <v>27</v>
      </c>
      <c r="L273" s="1" t="s">
        <v>28</v>
      </c>
      <c r="M273" s="1" t="s">
        <v>1162</v>
      </c>
      <c r="N273" s="27">
        <f t="shared" si="4"/>
        <v>3</v>
      </c>
    </row>
    <row r="274" spans="1:14" ht="20.55" customHeight="1">
      <c r="A274" s="31" t="s">
        <v>1273</v>
      </c>
      <c r="B274" s="1" t="s">
        <v>1249</v>
      </c>
      <c r="C274" s="1" t="s">
        <v>1274</v>
      </c>
      <c r="D274" s="1" t="s">
        <v>1248</v>
      </c>
      <c r="E274" s="1" t="s">
        <v>48</v>
      </c>
      <c r="F274" s="1" t="s">
        <v>1275</v>
      </c>
      <c r="G274" s="21" t="s">
        <v>111</v>
      </c>
      <c r="H274" s="1" t="s">
        <v>67</v>
      </c>
      <c r="I274" s="1"/>
      <c r="J274" s="2" t="s">
        <v>1276</v>
      </c>
      <c r="K274" s="1" t="s">
        <v>156</v>
      </c>
      <c r="L274" s="1" t="s">
        <v>114</v>
      </c>
      <c r="M274" s="1" t="s">
        <v>1162</v>
      </c>
      <c r="N274" s="27" t="str">
        <f t="shared" si="4"/>
        <v/>
      </c>
    </row>
    <row r="275" spans="1:14" ht="20.55" customHeight="1">
      <c r="A275" s="31" t="s">
        <v>1277</v>
      </c>
      <c r="B275" s="1" t="s">
        <v>1249</v>
      </c>
      <c r="C275" s="1" t="s">
        <v>1278</v>
      </c>
      <c r="D275" s="1" t="s">
        <v>1273</v>
      </c>
      <c r="E275" s="1" t="s">
        <v>48</v>
      </c>
      <c r="F275" s="1" t="s">
        <v>1279</v>
      </c>
      <c r="G275" s="21" t="s">
        <v>1280</v>
      </c>
      <c r="H275" s="1" t="s">
        <v>67</v>
      </c>
      <c r="I275" s="1"/>
      <c r="J275" s="1" t="s">
        <v>1281</v>
      </c>
      <c r="K275" s="1" t="s">
        <v>156</v>
      </c>
      <c r="L275" s="1" t="s">
        <v>114</v>
      </c>
      <c r="M275" s="1" t="s">
        <v>1162</v>
      </c>
      <c r="N275" s="27" t="str">
        <f t="shared" si="4"/>
        <v/>
      </c>
    </row>
    <row r="276" spans="1:14" ht="20.55" customHeight="1">
      <c r="A276" s="31" t="s">
        <v>1282</v>
      </c>
      <c r="B276" s="1" t="s">
        <v>1249</v>
      </c>
      <c r="C276" s="1" t="s">
        <v>1283</v>
      </c>
      <c r="D276" s="1" t="s">
        <v>1277</v>
      </c>
      <c r="E276" s="1" t="s">
        <v>48</v>
      </c>
      <c r="F276" s="1" t="s">
        <v>1284</v>
      </c>
      <c r="G276" s="21" t="s">
        <v>1285</v>
      </c>
      <c r="H276" s="1" t="s">
        <v>25</v>
      </c>
      <c r="I276" s="1"/>
      <c r="J276" s="1" t="s">
        <v>1286</v>
      </c>
      <c r="K276" s="1" t="s">
        <v>156</v>
      </c>
      <c r="L276" s="1" t="s">
        <v>114</v>
      </c>
      <c r="M276" s="1" t="s">
        <v>1162</v>
      </c>
      <c r="N276" s="27" t="str">
        <f t="shared" si="4"/>
        <v/>
      </c>
    </row>
    <row r="277" spans="1:14" ht="20.55" customHeight="1">
      <c r="A277" s="31" t="s">
        <v>1287</v>
      </c>
      <c r="B277" s="1" t="s">
        <v>1288</v>
      </c>
      <c r="C277" s="1" t="s">
        <v>1289</v>
      </c>
      <c r="D277" s="1" t="s">
        <v>1244</v>
      </c>
      <c r="E277" s="1" t="s">
        <v>48</v>
      </c>
      <c r="F277" s="1" t="s">
        <v>1290</v>
      </c>
      <c r="G277" s="21" t="s">
        <v>95</v>
      </c>
      <c r="H277" s="1" t="s">
        <v>25</v>
      </c>
      <c r="I277" s="20"/>
      <c r="J277" s="1" t="s">
        <v>2547</v>
      </c>
      <c r="K277" s="1" t="s">
        <v>27</v>
      </c>
      <c r="L277" s="1" t="s">
        <v>2546</v>
      </c>
      <c r="M277" s="1" t="s">
        <v>1162</v>
      </c>
      <c r="N277" s="27">
        <f t="shared" si="4"/>
        <v>2</v>
      </c>
    </row>
    <row r="278" spans="1:14" ht="20.55" customHeight="1">
      <c r="A278" s="31" t="s">
        <v>1291</v>
      </c>
      <c r="B278" s="1" t="s">
        <v>1288</v>
      </c>
      <c r="C278" s="1" t="s">
        <v>1292</v>
      </c>
      <c r="D278" s="1" t="s">
        <v>1287</v>
      </c>
      <c r="E278" s="1" t="s">
        <v>48</v>
      </c>
      <c r="F278" s="1" t="s">
        <v>1293</v>
      </c>
      <c r="G278" s="21" t="s">
        <v>95</v>
      </c>
      <c r="H278" s="1" t="s">
        <v>67</v>
      </c>
      <c r="I278" s="20"/>
      <c r="J278" s="1" t="s">
        <v>2548</v>
      </c>
      <c r="K278" s="31" t="s">
        <v>27</v>
      </c>
      <c r="L278" s="1" t="s">
        <v>2546</v>
      </c>
      <c r="M278" s="1" t="s">
        <v>1162</v>
      </c>
      <c r="N278" s="27">
        <f t="shared" si="4"/>
        <v>2</v>
      </c>
    </row>
    <row r="279" spans="1:14" ht="20.55" customHeight="1">
      <c r="A279" s="31" t="s">
        <v>1294</v>
      </c>
      <c r="B279" s="1" t="s">
        <v>1288</v>
      </c>
      <c r="C279" s="1" t="s">
        <v>1295</v>
      </c>
      <c r="D279" s="1" t="s">
        <v>1291</v>
      </c>
      <c r="E279" s="1" t="s">
        <v>48</v>
      </c>
      <c r="F279" s="1" t="s">
        <v>1296</v>
      </c>
      <c r="G279" s="21" t="s">
        <v>88</v>
      </c>
      <c r="H279" s="1" t="s">
        <v>25</v>
      </c>
      <c r="I279" s="20"/>
      <c r="J279" s="31" t="s">
        <v>2549</v>
      </c>
      <c r="K279" s="31" t="s">
        <v>27</v>
      </c>
      <c r="L279" s="1" t="s">
        <v>2546</v>
      </c>
      <c r="M279" s="1" t="s">
        <v>1162</v>
      </c>
      <c r="N279" s="27">
        <f t="shared" si="4"/>
        <v>1</v>
      </c>
    </row>
    <row r="280" spans="1:14" ht="20.55" customHeight="1">
      <c r="A280" s="31" t="s">
        <v>1297</v>
      </c>
      <c r="B280" s="1" t="s">
        <v>1288</v>
      </c>
      <c r="C280" s="1" t="s">
        <v>1298</v>
      </c>
      <c r="D280" s="1" t="s">
        <v>1294</v>
      </c>
      <c r="E280" s="1" t="s">
        <v>48</v>
      </c>
      <c r="F280" s="1" t="s">
        <v>1299</v>
      </c>
      <c r="G280" s="21" t="s">
        <v>1300</v>
      </c>
      <c r="H280" s="1" t="s">
        <v>67</v>
      </c>
      <c r="I280" s="20"/>
      <c r="J280" s="2" t="s">
        <v>2550</v>
      </c>
      <c r="K280" s="1" t="s">
        <v>27</v>
      </c>
      <c r="L280" s="1" t="s">
        <v>2546</v>
      </c>
      <c r="M280" s="1" t="s">
        <v>182</v>
      </c>
      <c r="N280" s="27" t="str">
        <f t="shared" si="4"/>
        <v/>
      </c>
    </row>
    <row r="281" spans="1:14" ht="20.55" customHeight="1">
      <c r="A281" s="31" t="s">
        <v>1301</v>
      </c>
      <c r="B281" s="1" t="s">
        <v>1288</v>
      </c>
      <c r="C281" s="1" t="s">
        <v>1302</v>
      </c>
      <c r="D281" s="1" t="s">
        <v>1294</v>
      </c>
      <c r="E281" s="1" t="s">
        <v>48</v>
      </c>
      <c r="F281" s="1" t="s">
        <v>1303</v>
      </c>
      <c r="G281" s="21" t="s">
        <v>1304</v>
      </c>
      <c r="H281" s="1" t="s">
        <v>67</v>
      </c>
      <c r="I281" s="59"/>
      <c r="J281" s="2" t="s">
        <v>1305</v>
      </c>
      <c r="K281" s="1" t="s">
        <v>156</v>
      </c>
      <c r="L281" s="1" t="s">
        <v>741</v>
      </c>
      <c r="M281" s="1" t="s">
        <v>316</v>
      </c>
      <c r="N281" s="27" t="str">
        <f t="shared" si="4"/>
        <v/>
      </c>
    </row>
    <row r="282" spans="1:14" ht="20.55" customHeight="1">
      <c r="A282" s="31" t="s">
        <v>1306</v>
      </c>
      <c r="B282" s="1" t="s">
        <v>1288</v>
      </c>
      <c r="C282" s="1" t="s">
        <v>1307</v>
      </c>
      <c r="D282" s="1" t="s">
        <v>137</v>
      </c>
      <c r="E282" s="1" t="s">
        <v>48</v>
      </c>
      <c r="F282" s="1" t="s">
        <v>1308</v>
      </c>
      <c r="G282" s="21" t="s">
        <v>1309</v>
      </c>
      <c r="H282" s="1" t="s">
        <v>140</v>
      </c>
      <c r="I282" s="59"/>
      <c r="J282" s="2" t="s">
        <v>1310</v>
      </c>
      <c r="K282" s="1" t="s">
        <v>156</v>
      </c>
      <c r="L282" s="1" t="s">
        <v>741</v>
      </c>
      <c r="M282" s="1" t="s">
        <v>29</v>
      </c>
      <c r="N282" s="27">
        <f t="shared" si="4"/>
        <v>16</v>
      </c>
    </row>
    <row r="283" spans="1:14" ht="20.55" customHeight="1">
      <c r="A283" s="31" t="s">
        <v>1311</v>
      </c>
      <c r="B283" s="1" t="s">
        <v>1288</v>
      </c>
      <c r="C283" s="1" t="s">
        <v>1312</v>
      </c>
      <c r="D283" s="1" t="s">
        <v>1313</v>
      </c>
      <c r="E283" s="1" t="s">
        <v>48</v>
      </c>
      <c r="F283" s="1" t="s">
        <v>1314</v>
      </c>
      <c r="G283" s="21" t="s">
        <v>365</v>
      </c>
      <c r="H283" s="1" t="s">
        <v>67</v>
      </c>
      <c r="I283" s="20"/>
      <c r="J283" s="1" t="s">
        <v>2551</v>
      </c>
      <c r="K283" s="1" t="s">
        <v>27</v>
      </c>
      <c r="L283" s="1" t="s">
        <v>2546</v>
      </c>
      <c r="M283" s="1" t="s">
        <v>29</v>
      </c>
      <c r="N283" s="27">
        <f t="shared" si="4"/>
        <v>4</v>
      </c>
    </row>
    <row r="284" spans="1:14" ht="20.55" customHeight="1">
      <c r="A284" s="31" t="s">
        <v>1315</v>
      </c>
      <c r="B284" s="1" t="s">
        <v>1288</v>
      </c>
      <c r="C284" s="1" t="s">
        <v>1316</v>
      </c>
      <c r="D284" s="1" t="s">
        <v>1287</v>
      </c>
      <c r="E284" s="1" t="s">
        <v>1317</v>
      </c>
      <c r="F284" s="1" t="s">
        <v>1318</v>
      </c>
      <c r="G284" s="21" t="s">
        <v>1280</v>
      </c>
      <c r="H284" s="1" t="s">
        <v>67</v>
      </c>
      <c r="J284" s="2" t="s">
        <v>1319</v>
      </c>
      <c r="K284" s="1" t="s">
        <v>156</v>
      </c>
      <c r="L284" s="1" t="s">
        <v>114</v>
      </c>
      <c r="M284" s="1" t="s">
        <v>1162</v>
      </c>
      <c r="N284" s="27" t="str">
        <f t="shared" si="4"/>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workbookViewId="0"/>
  </sheetViews>
  <sheetFormatPr defaultRowHeight="14.4"/>
  <cols>
    <col min="1" max="1" width="10.109375" customWidth="1"/>
    <col min="2" max="2" width="81.5546875" customWidth="1"/>
    <col min="4" max="4" width="97.33203125" customWidth="1"/>
    <col min="6" max="6" width="20.109375" customWidth="1"/>
    <col min="7" max="7" width="63.88671875" customWidth="1"/>
  </cols>
  <sheetData>
    <row r="1" spans="1:7" s="47" customFormat="1">
      <c r="A1" s="46" t="s">
        <v>1320</v>
      </c>
      <c r="B1" s="46" t="s">
        <v>1321</v>
      </c>
      <c r="C1" s="46" t="s">
        <v>1322</v>
      </c>
      <c r="D1" s="46" t="s">
        <v>1323</v>
      </c>
      <c r="E1" s="46" t="s">
        <v>15</v>
      </c>
      <c r="F1" s="46" t="s">
        <v>1324</v>
      </c>
      <c r="G1" s="46" t="s">
        <v>1325</v>
      </c>
    </row>
    <row r="2" spans="1:7" ht="28.35" customHeight="1">
      <c r="A2" s="2" t="s">
        <v>1326</v>
      </c>
      <c r="B2" s="1" t="s">
        <v>1327</v>
      </c>
      <c r="C2" s="1" t="s">
        <v>1328</v>
      </c>
      <c r="D2" s="1" t="s">
        <v>1329</v>
      </c>
      <c r="E2" s="1" t="s">
        <v>1330</v>
      </c>
      <c r="F2" s="2" t="s">
        <v>1331</v>
      </c>
      <c r="G2" s="31" t="s">
        <v>1332</v>
      </c>
    </row>
    <row r="3" spans="1:7" s="40" customFormat="1" ht="28.35" customHeight="1">
      <c r="A3" s="39" t="s">
        <v>1333</v>
      </c>
      <c r="B3" s="38" t="s">
        <v>1334</v>
      </c>
      <c r="C3" s="38" t="s">
        <v>1328</v>
      </c>
      <c r="D3" s="38" t="s">
        <v>1335</v>
      </c>
      <c r="E3" s="38" t="s">
        <v>1330</v>
      </c>
      <c r="F3" s="39" t="s">
        <v>1336</v>
      </c>
      <c r="G3" s="37" t="s">
        <v>1337</v>
      </c>
    </row>
    <row r="4" spans="1:7" ht="28.35" customHeight="1">
      <c r="A4" s="2" t="s">
        <v>1338</v>
      </c>
      <c r="B4" s="1" t="s">
        <v>1339</v>
      </c>
      <c r="C4" s="1" t="s">
        <v>1328</v>
      </c>
      <c r="D4" s="1" t="s">
        <v>1340</v>
      </c>
      <c r="E4" s="1" t="s">
        <v>1330</v>
      </c>
      <c r="F4" s="2" t="s">
        <v>1341</v>
      </c>
      <c r="G4" s="31" t="s">
        <v>1342</v>
      </c>
    </row>
    <row r="5" spans="1:7" s="40" customFormat="1" ht="28.35" customHeight="1">
      <c r="A5" s="39" t="s">
        <v>1343</v>
      </c>
      <c r="B5" s="38" t="s">
        <v>1344</v>
      </c>
      <c r="C5" s="38" t="s">
        <v>1328</v>
      </c>
      <c r="D5" s="38" t="s">
        <v>1345</v>
      </c>
      <c r="E5" s="38" t="s">
        <v>1330</v>
      </c>
      <c r="F5" s="39" t="s">
        <v>1336</v>
      </c>
      <c r="G5" s="37" t="s">
        <v>1346</v>
      </c>
    </row>
    <row r="6" spans="1:7" s="40" customFormat="1" ht="28.35" customHeight="1">
      <c r="A6" s="39" t="s">
        <v>1347</v>
      </c>
      <c r="B6" s="38" t="s">
        <v>1348</v>
      </c>
      <c r="C6" s="38" t="s">
        <v>1328</v>
      </c>
      <c r="D6" s="38" t="s">
        <v>1349</v>
      </c>
      <c r="E6" s="38" t="s">
        <v>1330</v>
      </c>
      <c r="F6" s="39" t="s">
        <v>1336</v>
      </c>
      <c r="G6" s="37" t="s">
        <v>1350</v>
      </c>
    </row>
    <row r="7" spans="1:7" ht="28.35" customHeight="1">
      <c r="A7" s="2" t="s">
        <v>1351</v>
      </c>
      <c r="B7" s="1" t="s">
        <v>1352</v>
      </c>
      <c r="C7" s="1" t="s">
        <v>1328</v>
      </c>
      <c r="D7" s="1" t="s">
        <v>1353</v>
      </c>
      <c r="E7" s="1" t="s">
        <v>1330</v>
      </c>
      <c r="F7" s="2" t="s">
        <v>1336</v>
      </c>
      <c r="G7" s="31" t="s">
        <v>1354</v>
      </c>
    </row>
    <row r="8" spans="1:7" s="40" customFormat="1" ht="28.35" customHeight="1">
      <c r="A8" s="39" t="s">
        <v>1355</v>
      </c>
      <c r="B8" s="38" t="s">
        <v>1356</v>
      </c>
      <c r="C8" s="38" t="s">
        <v>1328</v>
      </c>
      <c r="D8" s="38" t="s">
        <v>1357</v>
      </c>
      <c r="E8" s="38" t="s">
        <v>1330</v>
      </c>
      <c r="F8" s="39" t="s">
        <v>1336</v>
      </c>
      <c r="G8" s="37" t="s">
        <v>1358</v>
      </c>
    </row>
    <row r="9" spans="1:7" s="40" customFormat="1" ht="28.35" customHeight="1">
      <c r="A9" s="39" t="s">
        <v>1359</v>
      </c>
      <c r="B9" s="38" t="s">
        <v>1360</v>
      </c>
      <c r="C9" s="38" t="s">
        <v>1328</v>
      </c>
      <c r="D9" s="38" t="s">
        <v>1361</v>
      </c>
      <c r="E9" s="38" t="s">
        <v>1330</v>
      </c>
      <c r="F9" s="39" t="s">
        <v>1336</v>
      </c>
      <c r="G9" s="37" t="s">
        <v>1362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heetViews>
  <sheetFormatPr defaultRowHeight="14.4"/>
  <cols>
    <col min="2" max="2" width="33.5546875" customWidth="1"/>
    <col min="3" max="3" width="60.6640625" customWidth="1"/>
    <col min="4" max="5" width="9.88671875" customWidth="1"/>
    <col min="6" max="6" width="65.33203125" customWidth="1"/>
    <col min="7" max="7" width="58.6640625" customWidth="1"/>
    <col min="8" max="8" width="42.77734375" customWidth="1"/>
    <col min="9" max="9" width="19.109375" customWidth="1"/>
    <col min="10" max="10" width="41.21875" customWidth="1"/>
  </cols>
  <sheetData>
    <row r="1" spans="1:10" s="4" customFormat="1" ht="7.05" customHeight="1">
      <c r="A1" s="3" t="s">
        <v>1320</v>
      </c>
      <c r="B1" s="3" t="s">
        <v>1363</v>
      </c>
      <c r="C1" s="3" t="s">
        <v>9</v>
      </c>
      <c r="D1" s="3" t="s">
        <v>1364</v>
      </c>
      <c r="E1" s="3" t="s">
        <v>1365</v>
      </c>
      <c r="F1" s="3" t="s">
        <v>1366</v>
      </c>
      <c r="G1" s="3" t="s">
        <v>1367</v>
      </c>
      <c r="H1" s="3" t="s">
        <v>1368</v>
      </c>
      <c r="I1" s="3" t="s">
        <v>15</v>
      </c>
      <c r="J1" s="3" t="s">
        <v>14</v>
      </c>
    </row>
    <row r="2" spans="1:10" ht="32.549999999999997" customHeight="1">
      <c r="A2" s="2" t="s">
        <v>1369</v>
      </c>
      <c r="B2" s="1" t="s">
        <v>1370</v>
      </c>
      <c r="C2" s="1" t="s">
        <v>1371</v>
      </c>
      <c r="D2" s="1" t="s">
        <v>25</v>
      </c>
      <c r="E2" s="1" t="s">
        <v>25</v>
      </c>
      <c r="F2" s="1" t="s">
        <v>1372</v>
      </c>
      <c r="G2" s="1" t="s">
        <v>1373</v>
      </c>
      <c r="H2" s="1" t="s">
        <v>1374</v>
      </c>
      <c r="I2" s="1" t="s">
        <v>1375</v>
      </c>
      <c r="J2" s="1" t="s">
        <v>1376</v>
      </c>
    </row>
    <row r="3" spans="1:10" ht="32.549999999999997" customHeight="1">
      <c r="A3" s="2" t="s">
        <v>1377</v>
      </c>
      <c r="B3" s="1" t="s">
        <v>1378</v>
      </c>
      <c r="C3" s="1" t="s">
        <v>1379</v>
      </c>
      <c r="D3" s="1" t="s">
        <v>25</v>
      </c>
      <c r="E3" s="1" t="s">
        <v>25</v>
      </c>
      <c r="F3" s="1" t="s">
        <v>1380</v>
      </c>
      <c r="G3" s="1" t="s">
        <v>1381</v>
      </c>
      <c r="H3" s="1" t="s">
        <v>1382</v>
      </c>
      <c r="I3" s="1" t="s">
        <v>1375</v>
      </c>
      <c r="J3" s="1" t="s">
        <v>1383</v>
      </c>
    </row>
    <row r="4" spans="1:10" ht="32.549999999999997" customHeight="1">
      <c r="A4" s="2" t="s">
        <v>1384</v>
      </c>
      <c r="B4" s="1" t="s">
        <v>1385</v>
      </c>
      <c r="C4" s="1" t="s">
        <v>1386</v>
      </c>
      <c r="D4" s="1" t="s">
        <v>25</v>
      </c>
      <c r="E4" s="1" t="s">
        <v>25</v>
      </c>
      <c r="F4" s="1" t="s">
        <v>1387</v>
      </c>
      <c r="G4" s="1" t="s">
        <v>1388</v>
      </c>
      <c r="H4" s="1" t="s">
        <v>1389</v>
      </c>
      <c r="I4" s="1" t="s">
        <v>1375</v>
      </c>
      <c r="J4" s="1" t="s">
        <v>1390</v>
      </c>
    </row>
    <row r="5" spans="1:10" ht="32.549999999999997" customHeight="1">
      <c r="A5" s="2" t="s">
        <v>1391</v>
      </c>
      <c r="B5" s="1" t="s">
        <v>1392</v>
      </c>
      <c r="C5" s="1" t="s">
        <v>1393</v>
      </c>
      <c r="D5" s="1" t="s">
        <v>25</v>
      </c>
      <c r="E5" s="1" t="s">
        <v>25</v>
      </c>
      <c r="F5" s="1" t="s">
        <v>1394</v>
      </c>
      <c r="G5" s="1" t="s">
        <v>1395</v>
      </c>
      <c r="H5" s="1" t="s">
        <v>1396</v>
      </c>
      <c r="I5" s="1" t="s">
        <v>1397</v>
      </c>
      <c r="J5" s="1" t="s">
        <v>1398</v>
      </c>
    </row>
    <row r="6" spans="1:10" ht="32.549999999999997" customHeight="1">
      <c r="A6" s="2" t="s">
        <v>1399</v>
      </c>
      <c r="B6" s="1" t="s">
        <v>1400</v>
      </c>
      <c r="C6" s="1" t="s">
        <v>1401</v>
      </c>
      <c r="D6" s="1" t="s">
        <v>25</v>
      </c>
      <c r="E6" s="1" t="s">
        <v>25</v>
      </c>
      <c r="F6" s="1" t="s">
        <v>1402</v>
      </c>
      <c r="G6" s="1" t="s">
        <v>1403</v>
      </c>
      <c r="H6" s="1" t="s">
        <v>1404</v>
      </c>
      <c r="I6" s="1" t="s">
        <v>1397</v>
      </c>
      <c r="J6" s="1" t="s">
        <v>1405</v>
      </c>
    </row>
    <row r="7" spans="1:10" ht="32.549999999999997" customHeight="1">
      <c r="A7" s="2" t="s">
        <v>1406</v>
      </c>
      <c r="B7" s="1" t="s">
        <v>1407</v>
      </c>
      <c r="C7" s="1" t="s">
        <v>1408</v>
      </c>
      <c r="D7" s="1" t="s">
        <v>25</v>
      </c>
      <c r="E7" s="1" t="s">
        <v>25</v>
      </c>
      <c r="F7" s="1" t="s">
        <v>1409</v>
      </c>
      <c r="G7" s="1" t="s">
        <v>1410</v>
      </c>
      <c r="H7" s="1" t="s">
        <v>1411</v>
      </c>
      <c r="I7" s="1" t="s">
        <v>1397</v>
      </c>
      <c r="J7" s="1" t="s">
        <v>1412</v>
      </c>
    </row>
    <row r="8" spans="1:10" ht="32.549999999999997" customHeight="1">
      <c r="A8" s="2" t="s">
        <v>1413</v>
      </c>
      <c r="B8" s="1" t="s">
        <v>1414</v>
      </c>
      <c r="C8" s="1" t="s">
        <v>1415</v>
      </c>
      <c r="D8" s="1" t="s">
        <v>25</v>
      </c>
      <c r="E8" s="1" t="s">
        <v>25</v>
      </c>
      <c r="F8" s="1" t="s">
        <v>1416</v>
      </c>
      <c r="G8" s="1" t="s">
        <v>1417</v>
      </c>
      <c r="H8" s="1" t="s">
        <v>1418</v>
      </c>
      <c r="I8" s="1" t="s">
        <v>1397</v>
      </c>
      <c r="J8" s="1" t="s">
        <v>1419</v>
      </c>
    </row>
    <row r="9" spans="1:10" ht="32.549999999999997" customHeight="1">
      <c r="A9" s="2" t="s">
        <v>1420</v>
      </c>
      <c r="B9" s="1" t="s">
        <v>1421</v>
      </c>
      <c r="C9" s="1" t="s">
        <v>1422</v>
      </c>
      <c r="D9" s="1" t="s">
        <v>67</v>
      </c>
      <c r="E9" s="1" t="s">
        <v>67</v>
      </c>
      <c r="F9" s="1" t="s">
        <v>1423</v>
      </c>
      <c r="G9" s="1" t="s">
        <v>1424</v>
      </c>
      <c r="H9" s="1" t="s">
        <v>1425</v>
      </c>
      <c r="I9" s="1" t="s">
        <v>1397</v>
      </c>
      <c r="J9" s="1" t="s">
        <v>1426</v>
      </c>
    </row>
    <row r="10" spans="1:10" ht="32.549999999999997" customHeight="1">
      <c r="A10" s="2" t="s">
        <v>1427</v>
      </c>
      <c r="B10" s="1" t="s">
        <v>1428</v>
      </c>
      <c r="C10" s="1" t="s">
        <v>1429</v>
      </c>
      <c r="D10" s="1" t="s">
        <v>67</v>
      </c>
      <c r="E10" s="1" t="s">
        <v>1430</v>
      </c>
      <c r="F10" s="1" t="s">
        <v>1431</v>
      </c>
      <c r="G10" s="1" t="s">
        <v>1432</v>
      </c>
      <c r="H10" s="1" t="s">
        <v>1433</v>
      </c>
      <c r="I10" s="1" t="s">
        <v>1397</v>
      </c>
      <c r="J10" s="1" t="s">
        <v>1434</v>
      </c>
    </row>
    <row r="11" spans="1:10" ht="32.549999999999997" customHeight="1">
      <c r="A11" s="2" t="s">
        <v>1435</v>
      </c>
      <c r="B11" s="1" t="s">
        <v>1436</v>
      </c>
      <c r="C11" s="1" t="s">
        <v>1437</v>
      </c>
      <c r="D11" s="1" t="s">
        <v>67</v>
      </c>
      <c r="E11" s="1" t="s">
        <v>67</v>
      </c>
      <c r="F11" s="1" t="s">
        <v>1438</v>
      </c>
      <c r="G11" s="1" t="s">
        <v>1439</v>
      </c>
      <c r="H11" s="1" t="s">
        <v>1440</v>
      </c>
      <c r="I11" s="1" t="s">
        <v>1397</v>
      </c>
      <c r="J11" s="1" t="s">
        <v>1441</v>
      </c>
    </row>
    <row r="12" spans="1:10" ht="32.549999999999997" customHeight="1">
      <c r="A12" s="2" t="s">
        <v>1442</v>
      </c>
      <c r="B12" s="1" t="s">
        <v>1443</v>
      </c>
      <c r="C12" s="1" t="s">
        <v>1444</v>
      </c>
      <c r="D12" s="1" t="s">
        <v>67</v>
      </c>
      <c r="E12" s="1" t="s">
        <v>67</v>
      </c>
      <c r="F12" s="1" t="s">
        <v>1445</v>
      </c>
      <c r="G12" s="1" t="s">
        <v>1446</v>
      </c>
      <c r="H12" s="1" t="s">
        <v>1447</v>
      </c>
      <c r="I12" s="1" t="s">
        <v>1397</v>
      </c>
      <c r="J12" s="1" t="s">
        <v>1448</v>
      </c>
    </row>
    <row r="13" spans="1:10" ht="32.549999999999997" customHeight="1">
      <c r="A13" s="2" t="s">
        <v>1449</v>
      </c>
      <c r="B13" s="1" t="s">
        <v>1450</v>
      </c>
      <c r="C13" s="1" t="s">
        <v>1451</v>
      </c>
      <c r="D13" s="1" t="s">
        <v>67</v>
      </c>
      <c r="E13" s="1" t="s">
        <v>67</v>
      </c>
      <c r="F13" s="1" t="s">
        <v>1452</v>
      </c>
      <c r="G13" s="1" t="s">
        <v>1453</v>
      </c>
      <c r="H13" s="1" t="s">
        <v>1454</v>
      </c>
      <c r="I13" s="1" t="s">
        <v>1397</v>
      </c>
      <c r="J13" s="1" t="s">
        <v>1455</v>
      </c>
    </row>
    <row r="14" spans="1:10" ht="17.399999999999999">
      <c r="A14" s="6"/>
    </row>
    <row r="17" spans="1:1">
      <c r="A17" s="7"/>
    </row>
    <row r="18" spans="1:1">
      <c r="A18" s="8"/>
    </row>
    <row r="19" spans="1:1">
      <c r="A19" s="7"/>
    </row>
    <row r="20" spans="1:1">
      <c r="A20" s="8"/>
    </row>
    <row r="21" spans="1:1">
      <c r="A21" s="7"/>
    </row>
    <row r="22" spans="1:1">
      <c r="A22" s="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workbookViewId="0"/>
  </sheetViews>
  <sheetFormatPr defaultRowHeight="14.4"/>
  <cols>
    <col min="2" max="2" width="104.88671875" customWidth="1"/>
    <col min="3" max="3" width="56" customWidth="1"/>
    <col min="4" max="4" width="7.109375" customWidth="1"/>
    <col min="5" max="5" width="18.88671875" customWidth="1"/>
    <col min="7" max="7" width="34.77734375" customWidth="1"/>
    <col min="8" max="8" width="80.6640625" customWidth="1"/>
  </cols>
  <sheetData>
    <row r="1" spans="1:8" s="49" customFormat="1" ht="7.65" customHeight="1">
      <c r="A1" s="48" t="s">
        <v>1320</v>
      </c>
      <c r="B1" s="48" t="s">
        <v>1456</v>
      </c>
      <c r="C1" s="48" t="s">
        <v>1457</v>
      </c>
      <c r="D1" s="48" t="s">
        <v>1322</v>
      </c>
      <c r="E1" s="48" t="s">
        <v>1458</v>
      </c>
      <c r="F1" s="48" t="s">
        <v>15</v>
      </c>
      <c r="G1" s="48" t="s">
        <v>1324</v>
      </c>
      <c r="H1" s="48" t="s">
        <v>1325</v>
      </c>
    </row>
    <row r="2" spans="1:8" ht="23.55" customHeight="1">
      <c r="A2" s="2" t="s">
        <v>1459</v>
      </c>
      <c r="B2" s="1" t="s">
        <v>1460</v>
      </c>
      <c r="C2" s="1" t="s">
        <v>1461</v>
      </c>
      <c r="D2" s="1" t="s">
        <v>1328</v>
      </c>
      <c r="E2" s="1" t="s">
        <v>1462</v>
      </c>
      <c r="F2" s="1" t="s">
        <v>1330</v>
      </c>
      <c r="G2" s="2" t="s">
        <v>1463</v>
      </c>
      <c r="H2" s="31" t="s">
        <v>1464</v>
      </c>
    </row>
    <row r="3" spans="1:8" s="40" customFormat="1" ht="23.55" customHeight="1">
      <c r="A3" s="39" t="s">
        <v>1465</v>
      </c>
      <c r="B3" s="38" t="s">
        <v>1466</v>
      </c>
      <c r="C3" s="38" t="s">
        <v>1467</v>
      </c>
      <c r="D3" s="38" t="s">
        <v>1328</v>
      </c>
      <c r="E3" s="38" t="s">
        <v>1468</v>
      </c>
      <c r="F3" s="38" t="s">
        <v>1330</v>
      </c>
      <c r="G3" s="39" t="s">
        <v>1336</v>
      </c>
      <c r="H3" s="37" t="s">
        <v>1469</v>
      </c>
    </row>
    <row r="4" spans="1:8" s="40" customFormat="1" ht="23.55" customHeight="1">
      <c r="A4" s="39" t="s">
        <v>1470</v>
      </c>
      <c r="B4" s="38" t="s">
        <v>1471</v>
      </c>
      <c r="C4" s="38" t="s">
        <v>1472</v>
      </c>
      <c r="D4" s="38" t="s">
        <v>1328</v>
      </c>
      <c r="E4" s="38" t="s">
        <v>1473</v>
      </c>
      <c r="F4" s="38" t="s">
        <v>1330</v>
      </c>
      <c r="G4" s="39" t="s">
        <v>1336</v>
      </c>
      <c r="H4" s="37" t="s">
        <v>1474</v>
      </c>
    </row>
    <row r="5" spans="1:8" s="40" customFormat="1" ht="23.55" customHeight="1">
      <c r="A5" s="39" t="s">
        <v>1475</v>
      </c>
      <c r="B5" s="38" t="s">
        <v>1476</v>
      </c>
      <c r="C5" s="38" t="s">
        <v>1472</v>
      </c>
      <c r="D5" s="38" t="s">
        <v>1328</v>
      </c>
      <c r="E5" s="38" t="s">
        <v>1477</v>
      </c>
      <c r="F5" s="38" t="s">
        <v>1330</v>
      </c>
      <c r="G5" s="39" t="s">
        <v>1336</v>
      </c>
      <c r="H5" s="37" t="s">
        <v>1478</v>
      </c>
    </row>
    <row r="6" spans="1:8" s="40" customFormat="1" ht="23.55" customHeight="1">
      <c r="A6" s="39" t="s">
        <v>1479</v>
      </c>
      <c r="B6" s="38" t="s">
        <v>1480</v>
      </c>
      <c r="C6" s="38" t="s">
        <v>1481</v>
      </c>
      <c r="D6" s="38" t="s">
        <v>1328</v>
      </c>
      <c r="E6" s="38" t="s">
        <v>1482</v>
      </c>
      <c r="F6" s="38" t="s">
        <v>1330</v>
      </c>
      <c r="G6" s="39" t="s">
        <v>1483</v>
      </c>
      <c r="H6" s="37" t="s">
        <v>1484</v>
      </c>
    </row>
    <row r="7" spans="1:8" s="40" customFormat="1" ht="23.55" customHeight="1">
      <c r="A7" s="39" t="s">
        <v>1485</v>
      </c>
      <c r="B7" s="38" t="s">
        <v>1486</v>
      </c>
      <c r="C7" s="38" t="s">
        <v>1481</v>
      </c>
      <c r="D7" s="38" t="s">
        <v>1328</v>
      </c>
      <c r="E7" s="38" t="s">
        <v>1487</v>
      </c>
      <c r="F7" s="38" t="s">
        <v>1330</v>
      </c>
      <c r="G7" s="39" t="s">
        <v>1336</v>
      </c>
      <c r="H7" s="37" t="s">
        <v>1488</v>
      </c>
    </row>
    <row r="8" spans="1:8" s="40" customFormat="1" ht="23.55" customHeight="1">
      <c r="A8" s="39" t="s">
        <v>1489</v>
      </c>
      <c r="B8" s="38" t="s">
        <v>1490</v>
      </c>
      <c r="C8" s="38" t="s">
        <v>1481</v>
      </c>
      <c r="D8" s="38" t="s">
        <v>1328</v>
      </c>
      <c r="E8" s="38" t="s">
        <v>1491</v>
      </c>
      <c r="F8" s="38" t="s">
        <v>1330</v>
      </c>
      <c r="G8" s="39" t="s">
        <v>1336</v>
      </c>
      <c r="H8" s="37" t="s">
        <v>1492</v>
      </c>
    </row>
    <row r="9" spans="1:8" s="40" customFormat="1" ht="23.55" customHeight="1">
      <c r="A9" s="39" t="s">
        <v>1493</v>
      </c>
      <c r="B9" s="38" t="s">
        <v>1494</v>
      </c>
      <c r="C9" s="38" t="s">
        <v>1495</v>
      </c>
      <c r="D9" s="38" t="s">
        <v>1328</v>
      </c>
      <c r="E9" s="38" t="s">
        <v>1496</v>
      </c>
      <c r="F9" s="38" t="s">
        <v>1330</v>
      </c>
      <c r="G9" s="39" t="s">
        <v>1336</v>
      </c>
      <c r="H9" s="37" t="s">
        <v>1497</v>
      </c>
    </row>
    <row r="10" spans="1:8" s="40" customFormat="1" ht="23.55" customHeight="1">
      <c r="A10" s="39" t="s">
        <v>1498</v>
      </c>
      <c r="B10" s="38" t="s">
        <v>1499</v>
      </c>
      <c r="C10" s="38" t="s">
        <v>1495</v>
      </c>
      <c r="D10" s="38" t="s">
        <v>1328</v>
      </c>
      <c r="E10" s="38" t="s">
        <v>1500</v>
      </c>
      <c r="F10" s="38" t="s">
        <v>1330</v>
      </c>
      <c r="G10" s="39" t="s">
        <v>1336</v>
      </c>
      <c r="H10" s="37" t="s">
        <v>1501</v>
      </c>
    </row>
    <row r="11" spans="1:8" s="40" customFormat="1" ht="23.55" customHeight="1">
      <c r="A11" s="39" t="s">
        <v>1502</v>
      </c>
      <c r="B11" s="38" t="s">
        <v>1503</v>
      </c>
      <c r="C11" s="38" t="s">
        <v>1504</v>
      </c>
      <c r="D11" s="38" t="s">
        <v>1328</v>
      </c>
      <c r="E11" s="38" t="s">
        <v>1505</v>
      </c>
      <c r="F11" s="38" t="s">
        <v>1330</v>
      </c>
      <c r="G11" s="39" t="s">
        <v>1336</v>
      </c>
      <c r="H11" s="37" t="s">
        <v>1506</v>
      </c>
    </row>
    <row r="12" spans="1:8" ht="23.55" customHeight="1">
      <c r="A12" s="2" t="s">
        <v>1507</v>
      </c>
      <c r="B12" s="1" t="s">
        <v>1508</v>
      </c>
      <c r="C12" s="1" t="s">
        <v>1509</v>
      </c>
      <c r="D12" s="1" t="s">
        <v>1328</v>
      </c>
      <c r="E12" s="1" t="s">
        <v>1510</v>
      </c>
      <c r="F12" s="1" t="s">
        <v>1330</v>
      </c>
      <c r="G12" s="2" t="s">
        <v>1341</v>
      </c>
      <c r="H12" s="31" t="s">
        <v>1511</v>
      </c>
    </row>
    <row r="13" spans="1:8" s="40" customFormat="1" ht="23.55" customHeight="1">
      <c r="A13" s="39" t="s">
        <v>1512</v>
      </c>
      <c r="B13" s="38" t="s">
        <v>1513</v>
      </c>
      <c r="C13" s="38" t="s">
        <v>1509</v>
      </c>
      <c r="D13" s="38" t="s">
        <v>1328</v>
      </c>
      <c r="E13" s="38" t="s">
        <v>1514</v>
      </c>
      <c r="F13" s="38" t="s">
        <v>1330</v>
      </c>
      <c r="G13" s="39" t="s">
        <v>1336</v>
      </c>
      <c r="H13" s="37" t="s">
        <v>1515</v>
      </c>
    </row>
    <row r="14" spans="1:8" s="40" customFormat="1" ht="23.55" customHeight="1">
      <c r="A14" s="39" t="s">
        <v>1516</v>
      </c>
      <c r="B14" s="38" t="s">
        <v>1517</v>
      </c>
      <c r="C14" s="38" t="s">
        <v>1509</v>
      </c>
      <c r="D14" s="38" t="s">
        <v>1328</v>
      </c>
      <c r="E14" s="38" t="s">
        <v>1518</v>
      </c>
      <c r="F14" s="38" t="s">
        <v>1330</v>
      </c>
      <c r="G14" s="39" t="s">
        <v>1336</v>
      </c>
      <c r="H14" s="37" t="s">
        <v>1519</v>
      </c>
    </row>
    <row r="15" spans="1:8" ht="23.55" customHeight="1">
      <c r="A15" s="2" t="s">
        <v>1520</v>
      </c>
      <c r="B15" s="1" t="s">
        <v>1521</v>
      </c>
      <c r="C15" s="1" t="s">
        <v>1522</v>
      </c>
      <c r="D15" s="1" t="s">
        <v>1523</v>
      </c>
      <c r="E15" s="1" t="s">
        <v>1524</v>
      </c>
      <c r="F15" s="1" t="s">
        <v>1330</v>
      </c>
      <c r="G15" s="2" t="s">
        <v>1336</v>
      </c>
      <c r="H15" s="31" t="s">
        <v>1525</v>
      </c>
    </row>
    <row r="16" spans="1:8" ht="23.55" customHeight="1">
      <c r="A16" s="2" t="s">
        <v>1526</v>
      </c>
      <c r="B16" s="1" t="s">
        <v>1527</v>
      </c>
      <c r="C16" s="1" t="s">
        <v>1528</v>
      </c>
      <c r="D16" s="1" t="s">
        <v>1523</v>
      </c>
      <c r="E16" s="1" t="s">
        <v>1529</v>
      </c>
      <c r="F16" s="1" t="s">
        <v>1330</v>
      </c>
      <c r="G16" s="2" t="s">
        <v>1530</v>
      </c>
      <c r="H16" s="31" t="s">
        <v>1531</v>
      </c>
    </row>
    <row r="17" spans="1:8" s="40" customFormat="1" ht="23.55" customHeight="1">
      <c r="A17" s="39" t="s">
        <v>1532</v>
      </c>
      <c r="B17" s="38" t="s">
        <v>1533</v>
      </c>
      <c r="C17" s="38" t="s">
        <v>1534</v>
      </c>
      <c r="D17" s="38" t="s">
        <v>1523</v>
      </c>
      <c r="E17" s="38" t="s">
        <v>1535</v>
      </c>
      <c r="F17" s="38" t="s">
        <v>1330</v>
      </c>
      <c r="G17" s="39" t="s">
        <v>1536</v>
      </c>
      <c r="H17" s="37" t="s">
        <v>1537</v>
      </c>
    </row>
    <row r="18" spans="1:8" ht="23.55" customHeight="1">
      <c r="A18" s="2" t="s">
        <v>1538</v>
      </c>
      <c r="B18" s="1" t="s">
        <v>1539</v>
      </c>
      <c r="C18" s="1" t="s">
        <v>1472</v>
      </c>
      <c r="D18" s="1" t="s">
        <v>1523</v>
      </c>
      <c r="E18" s="1" t="s">
        <v>1540</v>
      </c>
      <c r="F18" s="1" t="s">
        <v>1330</v>
      </c>
      <c r="G18" s="2" t="s">
        <v>1530</v>
      </c>
      <c r="H18" s="31" t="s">
        <v>1541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9"/>
  <sheetViews>
    <sheetView workbookViewId="0"/>
  </sheetViews>
  <sheetFormatPr defaultRowHeight="14.4"/>
  <cols>
    <col min="2" max="2" width="96.33203125" customWidth="1"/>
    <col min="3" max="6" width="18.21875" customWidth="1"/>
    <col min="7" max="7" width="23.6640625" customWidth="1"/>
    <col min="8" max="8" width="68.44140625" customWidth="1"/>
  </cols>
  <sheetData>
    <row r="1" spans="1:8" s="49" customFormat="1" ht="8.25" customHeight="1">
      <c r="A1" s="48" t="s">
        <v>1320</v>
      </c>
      <c r="B1" s="48" t="s">
        <v>1542</v>
      </c>
      <c r="C1" s="48" t="s">
        <v>1543</v>
      </c>
      <c r="D1" s="48" t="s">
        <v>1322</v>
      </c>
      <c r="E1" s="48" t="s">
        <v>1458</v>
      </c>
      <c r="F1" s="48" t="s">
        <v>1544</v>
      </c>
      <c r="G1" s="48" t="s">
        <v>1545</v>
      </c>
      <c r="H1" s="48" t="s">
        <v>1324</v>
      </c>
    </row>
    <row r="2" spans="1:8" s="40" customFormat="1" ht="20.25" customHeight="1">
      <c r="A2" s="39" t="s">
        <v>1546</v>
      </c>
      <c r="B2" s="38" t="s">
        <v>1547</v>
      </c>
      <c r="C2" s="38" t="s">
        <v>1465</v>
      </c>
      <c r="D2" s="38" t="s">
        <v>1328</v>
      </c>
      <c r="E2" s="38" t="s">
        <v>1468</v>
      </c>
      <c r="F2" s="38" t="s">
        <v>1330</v>
      </c>
      <c r="G2" s="39" t="s">
        <v>27</v>
      </c>
      <c r="H2" s="37" t="s">
        <v>1548</v>
      </c>
    </row>
    <row r="3" spans="1:8" s="40" customFormat="1" ht="20.25" customHeight="1">
      <c r="A3" s="39" t="s">
        <v>1549</v>
      </c>
      <c r="B3" s="38" t="s">
        <v>1550</v>
      </c>
      <c r="C3" s="38" t="s">
        <v>1470</v>
      </c>
      <c r="D3" s="38" t="s">
        <v>1328</v>
      </c>
      <c r="E3" s="38" t="s">
        <v>1551</v>
      </c>
      <c r="F3" s="38" t="s">
        <v>1330</v>
      </c>
      <c r="G3" s="39" t="s">
        <v>27</v>
      </c>
      <c r="H3" s="37" t="s">
        <v>1552</v>
      </c>
    </row>
    <row r="4" spans="1:8" s="40" customFormat="1" ht="20.25" customHeight="1">
      <c r="A4" s="39" t="s">
        <v>1553</v>
      </c>
      <c r="B4" s="38" t="s">
        <v>1554</v>
      </c>
      <c r="C4" s="38" t="s">
        <v>1555</v>
      </c>
      <c r="D4" s="38" t="s">
        <v>1328</v>
      </c>
      <c r="E4" s="38" t="s">
        <v>1556</v>
      </c>
      <c r="F4" s="38" t="s">
        <v>1330</v>
      </c>
      <c r="G4" s="39" t="s">
        <v>27</v>
      </c>
      <c r="H4" s="37" t="s">
        <v>1557</v>
      </c>
    </row>
    <row r="5" spans="1:8" s="40" customFormat="1" ht="20.25" customHeight="1">
      <c r="A5" s="39" t="s">
        <v>1558</v>
      </c>
      <c r="B5" s="38" t="s">
        <v>1559</v>
      </c>
      <c r="C5" s="38" t="s">
        <v>1560</v>
      </c>
      <c r="D5" s="38" t="s">
        <v>1328</v>
      </c>
      <c r="E5" s="38" t="s">
        <v>1561</v>
      </c>
      <c r="F5" s="38" t="s">
        <v>1330</v>
      </c>
      <c r="G5" s="39" t="s">
        <v>27</v>
      </c>
      <c r="H5" s="37" t="s">
        <v>1562</v>
      </c>
    </row>
    <row r="6" spans="1:8" s="40" customFormat="1" ht="20.25" customHeight="1">
      <c r="A6" s="39" t="s">
        <v>1563</v>
      </c>
      <c r="B6" s="38" t="s">
        <v>1564</v>
      </c>
      <c r="C6" s="38" t="s">
        <v>1560</v>
      </c>
      <c r="D6" s="38" t="s">
        <v>1328</v>
      </c>
      <c r="E6" s="38" t="s">
        <v>1565</v>
      </c>
      <c r="F6" s="38" t="s">
        <v>1330</v>
      </c>
      <c r="G6" s="39" t="s">
        <v>27</v>
      </c>
      <c r="H6" s="37" t="s">
        <v>1566</v>
      </c>
    </row>
    <row r="7" spans="1:8" s="40" customFormat="1" ht="20.25" customHeight="1">
      <c r="A7" s="39" t="s">
        <v>1567</v>
      </c>
      <c r="B7" s="38" t="s">
        <v>1568</v>
      </c>
      <c r="C7" s="38" t="s">
        <v>1489</v>
      </c>
      <c r="D7" s="38" t="s">
        <v>1328</v>
      </c>
      <c r="E7" s="38" t="s">
        <v>1569</v>
      </c>
      <c r="F7" s="38" t="s">
        <v>1330</v>
      </c>
      <c r="G7" s="39" t="s">
        <v>27</v>
      </c>
      <c r="H7" s="37" t="s">
        <v>1570</v>
      </c>
    </row>
    <row r="8" spans="1:8" s="40" customFormat="1" ht="20.25" customHeight="1">
      <c r="A8" s="39" t="s">
        <v>1571</v>
      </c>
      <c r="B8" s="38" t="s">
        <v>1572</v>
      </c>
      <c r="C8" s="38" t="s">
        <v>1493</v>
      </c>
      <c r="D8" s="38" t="s">
        <v>1328</v>
      </c>
      <c r="E8" s="38" t="s">
        <v>1561</v>
      </c>
      <c r="F8" s="38" t="s">
        <v>1330</v>
      </c>
      <c r="G8" s="39" t="s">
        <v>27</v>
      </c>
      <c r="H8" s="37" t="s">
        <v>1573</v>
      </c>
    </row>
    <row r="9" spans="1:8" s="40" customFormat="1" ht="20.25" customHeight="1">
      <c r="A9" s="39" t="s">
        <v>1574</v>
      </c>
      <c r="B9" s="38" t="s">
        <v>1575</v>
      </c>
      <c r="C9" s="38" t="s">
        <v>1576</v>
      </c>
      <c r="D9" s="38" t="s">
        <v>1328</v>
      </c>
      <c r="E9" s="38" t="s">
        <v>1577</v>
      </c>
      <c r="F9" s="38" t="s">
        <v>1330</v>
      </c>
      <c r="G9" s="39" t="s">
        <v>27</v>
      </c>
      <c r="H9" s="37" t="s">
        <v>1578</v>
      </c>
    </row>
    <row r="10" spans="1:8" s="40" customFormat="1" ht="20.25" customHeight="1">
      <c r="A10" s="39" t="s">
        <v>1579</v>
      </c>
      <c r="B10" s="38" t="s">
        <v>1580</v>
      </c>
      <c r="C10" s="38" t="s">
        <v>1581</v>
      </c>
      <c r="D10" s="38" t="s">
        <v>1328</v>
      </c>
      <c r="E10" s="38" t="s">
        <v>1561</v>
      </c>
      <c r="F10" s="38" t="s">
        <v>1330</v>
      </c>
      <c r="G10" s="39" t="s">
        <v>27</v>
      </c>
      <c r="H10" s="37" t="s">
        <v>1582</v>
      </c>
    </row>
    <row r="11" spans="1:8" s="40" customFormat="1" ht="20.25" customHeight="1">
      <c r="A11" s="39" t="s">
        <v>1583</v>
      </c>
      <c r="B11" s="38" t="s">
        <v>1584</v>
      </c>
      <c r="C11" s="38" t="s">
        <v>1585</v>
      </c>
      <c r="D11" s="38" t="s">
        <v>1328</v>
      </c>
      <c r="E11" s="38" t="s">
        <v>1586</v>
      </c>
      <c r="F11" s="38" t="s">
        <v>1330</v>
      </c>
      <c r="G11" s="39" t="s">
        <v>27</v>
      </c>
      <c r="H11" s="37" t="s">
        <v>1587</v>
      </c>
    </row>
    <row r="12" spans="1:8" ht="20.25" customHeight="1">
      <c r="A12" s="2" t="s">
        <v>1588</v>
      </c>
      <c r="B12" s="1" t="s">
        <v>1589</v>
      </c>
      <c r="C12" s="1" t="s">
        <v>1585</v>
      </c>
      <c r="D12" s="1" t="s">
        <v>1328</v>
      </c>
      <c r="E12" s="1" t="s">
        <v>1510</v>
      </c>
      <c r="F12" s="1" t="s">
        <v>1330</v>
      </c>
      <c r="G12" s="2" t="s">
        <v>1530</v>
      </c>
      <c r="H12" s="31" t="s">
        <v>1590</v>
      </c>
    </row>
    <row r="13" spans="1:8" s="40" customFormat="1" ht="20.25" customHeight="1">
      <c r="A13" s="39" t="s">
        <v>1591</v>
      </c>
      <c r="B13" s="38" t="s">
        <v>1592</v>
      </c>
      <c r="C13" s="38" t="s">
        <v>1585</v>
      </c>
      <c r="D13" s="38" t="s">
        <v>1328</v>
      </c>
      <c r="E13" s="38" t="s">
        <v>1510</v>
      </c>
      <c r="F13" s="38" t="s">
        <v>1330</v>
      </c>
      <c r="G13" s="39" t="s">
        <v>27</v>
      </c>
      <c r="H13" s="37" t="s">
        <v>1593</v>
      </c>
    </row>
    <row r="14" spans="1:8" s="40" customFormat="1" ht="20.25" customHeight="1">
      <c r="A14" s="39" t="s">
        <v>1594</v>
      </c>
      <c r="B14" s="38" t="s">
        <v>1595</v>
      </c>
      <c r="C14" s="38" t="s">
        <v>1596</v>
      </c>
      <c r="D14" s="38" t="s">
        <v>1328</v>
      </c>
      <c r="E14" s="38" t="s">
        <v>1597</v>
      </c>
      <c r="F14" s="38" t="s">
        <v>1330</v>
      </c>
      <c r="G14" s="39" t="s">
        <v>27</v>
      </c>
      <c r="H14" s="37" t="s">
        <v>1598</v>
      </c>
    </row>
    <row r="15" spans="1:8" ht="20.25" customHeight="1">
      <c r="A15" s="2" t="s">
        <v>1599</v>
      </c>
      <c r="B15" s="1" t="s">
        <v>1600</v>
      </c>
      <c r="C15" s="1" t="s">
        <v>1596</v>
      </c>
      <c r="D15" s="1" t="s">
        <v>1328</v>
      </c>
      <c r="E15" s="1" t="s">
        <v>1529</v>
      </c>
      <c r="F15" s="1" t="s">
        <v>1330</v>
      </c>
      <c r="G15" s="2" t="s">
        <v>1530</v>
      </c>
      <c r="H15" s="31" t="s">
        <v>1601</v>
      </c>
    </row>
    <row r="16" spans="1:8" s="40" customFormat="1" ht="20.25" customHeight="1">
      <c r="A16" s="39" t="s">
        <v>1602</v>
      </c>
      <c r="B16" s="38" t="s">
        <v>1603</v>
      </c>
      <c r="C16" s="38" t="s">
        <v>1604</v>
      </c>
      <c r="D16" s="38" t="s">
        <v>1328</v>
      </c>
      <c r="E16" s="38" t="s">
        <v>1605</v>
      </c>
      <c r="F16" s="38" t="s">
        <v>1330</v>
      </c>
      <c r="G16" s="39" t="s">
        <v>27</v>
      </c>
      <c r="H16" s="37" t="s">
        <v>1606</v>
      </c>
    </row>
    <row r="17" spans="1:8" s="40" customFormat="1">
      <c r="A17" s="39" t="s">
        <v>1607</v>
      </c>
      <c r="B17" s="38" t="s">
        <v>1608</v>
      </c>
      <c r="C17" s="38" t="s">
        <v>1475</v>
      </c>
      <c r="D17" s="38" t="s">
        <v>1328</v>
      </c>
      <c r="E17" s="38" t="s">
        <v>1609</v>
      </c>
      <c r="F17" s="38" t="s">
        <v>1330</v>
      </c>
      <c r="G17" s="39" t="s">
        <v>27</v>
      </c>
      <c r="H17" s="37" t="s">
        <v>1610</v>
      </c>
    </row>
    <row r="18" spans="1:8" ht="28.8">
      <c r="A18" s="2" t="s">
        <v>1611</v>
      </c>
      <c r="B18" s="1" t="s">
        <v>1612</v>
      </c>
      <c r="C18" s="1" t="s">
        <v>1538</v>
      </c>
      <c r="D18" s="1" t="s">
        <v>1523</v>
      </c>
      <c r="E18" s="1" t="s">
        <v>1613</v>
      </c>
      <c r="F18" s="1" t="s">
        <v>1330</v>
      </c>
      <c r="G18" s="2" t="s">
        <v>1530</v>
      </c>
      <c r="H18" s="31" t="s">
        <v>1614</v>
      </c>
    </row>
    <row r="19" spans="1:8" s="40" customFormat="1" ht="28.8">
      <c r="A19" s="39" t="s">
        <v>1615</v>
      </c>
      <c r="B19" s="38" t="s">
        <v>1616</v>
      </c>
      <c r="C19" s="38" t="s">
        <v>1617</v>
      </c>
      <c r="D19" s="38" t="s">
        <v>1328</v>
      </c>
      <c r="E19" s="38" t="s">
        <v>1618</v>
      </c>
      <c r="F19" s="38" t="s">
        <v>1330</v>
      </c>
      <c r="G19" s="39" t="s">
        <v>27</v>
      </c>
      <c r="H19" s="37" t="s">
        <v>1619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
  <sheetViews>
    <sheetView workbookViewId="0"/>
  </sheetViews>
  <sheetFormatPr defaultRowHeight="14.4"/>
  <cols>
    <col min="2" max="2" width="92.88671875" customWidth="1"/>
    <col min="3" max="6" width="18.21875" customWidth="1"/>
    <col min="7" max="7" width="23.6640625" customWidth="1"/>
    <col min="8" max="8" width="72.109375" customWidth="1"/>
  </cols>
  <sheetData>
    <row r="1" spans="1:8" s="49" customFormat="1" ht="8.25" customHeight="1">
      <c r="A1" s="48" t="s">
        <v>1320</v>
      </c>
      <c r="B1" s="48" t="s">
        <v>1542</v>
      </c>
      <c r="C1" s="48" t="s">
        <v>1543</v>
      </c>
      <c r="D1" s="48" t="s">
        <v>1322</v>
      </c>
      <c r="E1" s="48" t="s">
        <v>1458</v>
      </c>
      <c r="F1" s="48" t="s">
        <v>1544</v>
      </c>
      <c r="G1" s="48" t="s">
        <v>1545</v>
      </c>
      <c r="H1" s="48" t="s">
        <v>1324</v>
      </c>
    </row>
    <row r="2" spans="1:8" s="40" customFormat="1" ht="20.25" customHeight="1">
      <c r="A2" s="39" t="s">
        <v>1620</v>
      </c>
      <c r="B2" s="38" t="s">
        <v>1621</v>
      </c>
      <c r="C2" s="38" t="s">
        <v>1622</v>
      </c>
      <c r="D2" s="38" t="s">
        <v>1328</v>
      </c>
      <c r="E2" s="38" t="s">
        <v>1623</v>
      </c>
      <c r="F2" s="38" t="s">
        <v>1330</v>
      </c>
      <c r="G2" s="39" t="s">
        <v>27</v>
      </c>
      <c r="H2" s="37" t="s">
        <v>1624</v>
      </c>
    </row>
    <row r="3" spans="1:8" s="40" customFormat="1" ht="20.25" customHeight="1">
      <c r="A3" s="39" t="s">
        <v>1625</v>
      </c>
      <c r="B3" s="38" t="s">
        <v>1626</v>
      </c>
      <c r="C3" s="38" t="s">
        <v>1622</v>
      </c>
      <c r="D3" s="38" t="s">
        <v>1328</v>
      </c>
      <c r="E3" s="38" t="s">
        <v>1627</v>
      </c>
      <c r="F3" s="38" t="s">
        <v>1330</v>
      </c>
      <c r="G3" s="39" t="s">
        <v>27</v>
      </c>
      <c r="H3" s="37" t="s">
        <v>1628</v>
      </c>
    </row>
    <row r="4" spans="1:8" s="40" customFormat="1" ht="20.25" customHeight="1">
      <c r="A4" s="39" t="s">
        <v>1629</v>
      </c>
      <c r="B4" s="38" t="s">
        <v>1630</v>
      </c>
      <c r="C4" s="38" t="s">
        <v>1560</v>
      </c>
      <c r="D4" s="38" t="s">
        <v>1328</v>
      </c>
      <c r="E4" s="38" t="s">
        <v>1631</v>
      </c>
      <c r="F4" s="38" t="s">
        <v>1330</v>
      </c>
      <c r="G4" s="39" t="s">
        <v>27</v>
      </c>
      <c r="H4" s="37" t="s">
        <v>1632</v>
      </c>
    </row>
    <row r="5" spans="1:8" s="40" customFormat="1" ht="20.25" customHeight="1">
      <c r="A5" s="39" t="s">
        <v>1633</v>
      </c>
      <c r="B5" s="38" t="s">
        <v>1634</v>
      </c>
      <c r="C5" s="38" t="s">
        <v>1635</v>
      </c>
      <c r="D5" s="38" t="s">
        <v>1328</v>
      </c>
      <c r="E5" s="38" t="s">
        <v>1636</v>
      </c>
      <c r="F5" s="38" t="s">
        <v>1330</v>
      </c>
      <c r="G5" s="39" t="s">
        <v>27</v>
      </c>
      <c r="H5" s="37" t="s">
        <v>1637</v>
      </c>
    </row>
    <row r="6" spans="1:8" s="40" customFormat="1" ht="20.25" customHeight="1">
      <c r="A6" s="39" t="s">
        <v>1638</v>
      </c>
      <c r="B6" s="38" t="s">
        <v>1639</v>
      </c>
      <c r="C6" s="38" t="s">
        <v>1635</v>
      </c>
      <c r="D6" s="38" t="s">
        <v>1328</v>
      </c>
      <c r="E6" s="38" t="s">
        <v>1640</v>
      </c>
      <c r="F6" s="38" t="s">
        <v>1330</v>
      </c>
      <c r="G6" s="39" t="s">
        <v>27</v>
      </c>
      <c r="H6" s="37" t="s">
        <v>1641</v>
      </c>
    </row>
    <row r="7" spans="1:8" ht="20.25" customHeight="1">
      <c r="A7" s="2" t="s">
        <v>1642</v>
      </c>
      <c r="B7" s="1" t="s">
        <v>1643</v>
      </c>
      <c r="C7" s="1" t="s">
        <v>1644</v>
      </c>
      <c r="D7" s="1" t="s">
        <v>1328</v>
      </c>
      <c r="E7" s="1" t="s">
        <v>1645</v>
      </c>
      <c r="F7" s="1" t="s">
        <v>1330</v>
      </c>
      <c r="G7" s="2" t="s">
        <v>1646</v>
      </c>
      <c r="H7" s="31" t="s">
        <v>1647</v>
      </c>
    </row>
    <row r="8" spans="1:8" s="40" customFormat="1" ht="20.25" customHeight="1">
      <c r="A8" s="39" t="s">
        <v>1648</v>
      </c>
      <c r="B8" s="38" t="s">
        <v>1649</v>
      </c>
      <c r="C8" s="38" t="s">
        <v>1650</v>
      </c>
      <c r="D8" s="38" t="s">
        <v>1328</v>
      </c>
      <c r="E8" s="38" t="s">
        <v>1651</v>
      </c>
      <c r="F8" s="38" t="s">
        <v>1330</v>
      </c>
      <c r="G8" s="39" t="s">
        <v>27</v>
      </c>
      <c r="H8" s="37" t="s">
        <v>1652</v>
      </c>
    </row>
    <row r="9" spans="1:8" s="40" customFormat="1" ht="20.25" customHeight="1">
      <c r="A9" s="39" t="s">
        <v>1653</v>
      </c>
      <c r="B9" s="38" t="s">
        <v>1654</v>
      </c>
      <c r="C9" s="38" t="s">
        <v>1655</v>
      </c>
      <c r="D9" s="38" t="s">
        <v>1328</v>
      </c>
      <c r="E9" s="38" t="s">
        <v>1656</v>
      </c>
      <c r="F9" s="38" t="s">
        <v>1330</v>
      </c>
      <c r="G9" s="39" t="s">
        <v>27</v>
      </c>
      <c r="H9" s="37" t="s">
        <v>1657</v>
      </c>
    </row>
    <row r="10" spans="1:8" s="40" customFormat="1" ht="20.25" customHeight="1">
      <c r="A10" s="39" t="s">
        <v>1658</v>
      </c>
      <c r="B10" s="38" t="s">
        <v>1659</v>
      </c>
      <c r="C10" s="38" t="s">
        <v>1585</v>
      </c>
      <c r="D10" s="38" t="s">
        <v>1328</v>
      </c>
      <c r="E10" s="38" t="s">
        <v>1660</v>
      </c>
      <c r="F10" s="38" t="s">
        <v>1330</v>
      </c>
      <c r="G10" s="39" t="s">
        <v>27</v>
      </c>
      <c r="H10" s="37" t="s">
        <v>1661</v>
      </c>
    </row>
    <row r="11" spans="1:8" s="40" customFormat="1" ht="20.25" customHeight="1">
      <c r="A11" s="39" t="s">
        <v>1662</v>
      </c>
      <c r="B11" s="38" t="s">
        <v>1663</v>
      </c>
      <c r="C11" s="38" t="s">
        <v>1664</v>
      </c>
      <c r="D11" s="38" t="s">
        <v>1328</v>
      </c>
      <c r="E11" s="38" t="s">
        <v>1665</v>
      </c>
      <c r="F11" s="38" t="s">
        <v>1330</v>
      </c>
      <c r="G11" s="39" t="s">
        <v>27</v>
      </c>
      <c r="H11" s="37" t="s">
        <v>1666</v>
      </c>
    </row>
    <row r="12" spans="1:8" s="40" customFormat="1" ht="20.25" customHeight="1">
      <c r="A12" s="39" t="s">
        <v>1667</v>
      </c>
      <c r="B12" s="38" t="s">
        <v>1668</v>
      </c>
      <c r="C12" s="38" t="s">
        <v>1669</v>
      </c>
      <c r="D12" s="38" t="s">
        <v>1328</v>
      </c>
      <c r="E12" s="38" t="s">
        <v>1670</v>
      </c>
      <c r="F12" s="38" t="s">
        <v>1330</v>
      </c>
      <c r="G12" s="39" t="s">
        <v>27</v>
      </c>
      <c r="H12" s="37" t="s">
        <v>1671</v>
      </c>
    </row>
    <row r="13" spans="1:8" s="40" customFormat="1" ht="20.25" customHeight="1">
      <c r="A13" s="39" t="s">
        <v>1672</v>
      </c>
      <c r="B13" s="38" t="s">
        <v>1673</v>
      </c>
      <c r="C13" s="38" t="s">
        <v>1674</v>
      </c>
      <c r="D13" s="38" t="s">
        <v>1328</v>
      </c>
      <c r="E13" s="38" t="s">
        <v>1675</v>
      </c>
      <c r="F13" s="38" t="s">
        <v>1330</v>
      </c>
      <c r="G13" s="39" t="s">
        <v>27</v>
      </c>
      <c r="H13" s="37" t="s">
        <v>1676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5"/>
  <sheetViews>
    <sheetView workbookViewId="0"/>
  </sheetViews>
  <sheetFormatPr defaultRowHeight="14.4"/>
  <cols>
    <col min="2" max="2" width="104.88671875" customWidth="1"/>
    <col min="3" max="6" width="18.21875" customWidth="1"/>
    <col min="7" max="7" width="20" customWidth="1"/>
    <col min="8" max="8" width="81" customWidth="1"/>
  </cols>
  <sheetData>
    <row r="1" spans="1:8" s="49" customFormat="1" ht="8.25" customHeight="1">
      <c r="A1" s="48" t="s">
        <v>1320</v>
      </c>
      <c r="B1" s="48" t="s">
        <v>1542</v>
      </c>
      <c r="C1" s="48" t="s">
        <v>1543</v>
      </c>
      <c r="D1" s="48" t="s">
        <v>1322</v>
      </c>
      <c r="E1" s="48" t="s">
        <v>1458</v>
      </c>
      <c r="F1" s="48" t="s">
        <v>1544</v>
      </c>
      <c r="G1" s="48" t="s">
        <v>1545</v>
      </c>
      <c r="H1" s="48" t="s">
        <v>1324</v>
      </c>
    </row>
    <row r="2" spans="1:8" s="40" customFormat="1" ht="20.25" customHeight="1">
      <c r="A2" s="39" t="s">
        <v>1677</v>
      </c>
      <c r="B2" s="38" t="s">
        <v>1678</v>
      </c>
      <c r="C2" s="38" t="s">
        <v>1343</v>
      </c>
      <c r="D2" s="38" t="s">
        <v>1328</v>
      </c>
      <c r="E2" s="38" t="s">
        <v>1679</v>
      </c>
      <c r="F2" s="38" t="s">
        <v>1330</v>
      </c>
      <c r="G2" s="39" t="s">
        <v>27</v>
      </c>
      <c r="H2" s="37" t="s">
        <v>1680</v>
      </c>
    </row>
    <row r="3" spans="1:8" ht="20.25" customHeight="1">
      <c r="A3" s="2" t="s">
        <v>1681</v>
      </c>
      <c r="B3" s="1" t="s">
        <v>1682</v>
      </c>
      <c r="C3" s="1" t="s">
        <v>1538</v>
      </c>
      <c r="D3" s="1" t="s">
        <v>1523</v>
      </c>
      <c r="E3" s="1" t="s">
        <v>1683</v>
      </c>
      <c r="F3" s="1" t="s">
        <v>1330</v>
      </c>
      <c r="G3" s="2" t="s">
        <v>1530</v>
      </c>
      <c r="H3" s="31" t="s">
        <v>1684</v>
      </c>
    </row>
    <row r="4" spans="1:8" s="40" customFormat="1" ht="20.25" customHeight="1">
      <c r="A4" s="39" t="s">
        <v>1685</v>
      </c>
      <c r="B4" s="38" t="s">
        <v>1686</v>
      </c>
      <c r="C4" s="38" t="s">
        <v>1633</v>
      </c>
      <c r="D4" s="38" t="s">
        <v>1328</v>
      </c>
      <c r="E4" s="38" t="s">
        <v>1687</v>
      </c>
      <c r="F4" s="38" t="s">
        <v>1330</v>
      </c>
      <c r="G4" s="39" t="s">
        <v>27</v>
      </c>
      <c r="H4" s="37" t="s">
        <v>1688</v>
      </c>
    </row>
    <row r="5" spans="1:8" ht="20.25" customHeight="1">
      <c r="A5" s="2" t="s">
        <v>1689</v>
      </c>
      <c r="B5" s="1" t="s">
        <v>1690</v>
      </c>
      <c r="C5" s="1" t="s">
        <v>1633</v>
      </c>
      <c r="D5" s="1" t="s">
        <v>1328</v>
      </c>
      <c r="E5" s="1" t="s">
        <v>1691</v>
      </c>
      <c r="F5" s="1" t="s">
        <v>1330</v>
      </c>
      <c r="G5" s="2" t="s">
        <v>1692</v>
      </c>
      <c r="H5" s="31" t="s">
        <v>1693</v>
      </c>
    </row>
    <row r="6" spans="1:8" s="40" customFormat="1" ht="20.25" customHeight="1">
      <c r="A6" s="39" t="s">
        <v>1694</v>
      </c>
      <c r="B6" s="38" t="s">
        <v>1695</v>
      </c>
      <c r="C6" s="38" t="s">
        <v>1696</v>
      </c>
      <c r="D6" s="38" t="s">
        <v>1328</v>
      </c>
      <c r="E6" s="38" t="s">
        <v>1697</v>
      </c>
      <c r="F6" s="38" t="s">
        <v>1330</v>
      </c>
      <c r="G6" s="39" t="s">
        <v>27</v>
      </c>
      <c r="H6" s="37" t="s">
        <v>1698</v>
      </c>
    </row>
    <row r="7" spans="1:8" s="40" customFormat="1" ht="20.25" customHeight="1">
      <c r="A7" s="39" t="s">
        <v>1699</v>
      </c>
      <c r="B7" s="38" t="s">
        <v>1700</v>
      </c>
      <c r="C7" s="38" t="s">
        <v>1701</v>
      </c>
      <c r="D7" s="38" t="s">
        <v>1328</v>
      </c>
      <c r="E7" s="38" t="s">
        <v>1702</v>
      </c>
      <c r="F7" s="38" t="s">
        <v>1330</v>
      </c>
      <c r="G7" s="39" t="s">
        <v>27</v>
      </c>
      <c r="H7" s="37" t="s">
        <v>1703</v>
      </c>
    </row>
    <row r="8" spans="1:8" s="40" customFormat="1" ht="20.25" customHeight="1">
      <c r="A8" s="39" t="s">
        <v>1704</v>
      </c>
      <c r="B8" s="38" t="s">
        <v>1705</v>
      </c>
      <c r="C8" s="38" t="s">
        <v>1475</v>
      </c>
      <c r="D8" s="38" t="s">
        <v>1328</v>
      </c>
      <c r="E8" s="38" t="s">
        <v>1706</v>
      </c>
      <c r="F8" s="38" t="s">
        <v>1330</v>
      </c>
      <c r="G8" s="39" t="s">
        <v>27</v>
      </c>
      <c r="H8" s="37" t="s">
        <v>1707</v>
      </c>
    </row>
    <row r="9" spans="1:8" s="40" customFormat="1" ht="20.25" customHeight="1">
      <c r="A9" s="39" t="s">
        <v>1708</v>
      </c>
      <c r="B9" s="38" t="s">
        <v>1709</v>
      </c>
      <c r="C9" s="38" t="s">
        <v>1576</v>
      </c>
      <c r="D9" s="38" t="s">
        <v>1328</v>
      </c>
      <c r="E9" s="38" t="s">
        <v>1710</v>
      </c>
      <c r="F9" s="38" t="s">
        <v>1330</v>
      </c>
      <c r="G9" s="39" t="s">
        <v>27</v>
      </c>
      <c r="H9" s="37" t="s">
        <v>1711</v>
      </c>
    </row>
    <row r="10" spans="1:8" s="40" customFormat="1" ht="20.25" customHeight="1">
      <c r="A10" s="39" t="s">
        <v>1712</v>
      </c>
      <c r="B10" s="38" t="s">
        <v>1713</v>
      </c>
      <c r="C10" s="38" t="s">
        <v>1714</v>
      </c>
      <c r="D10" s="38" t="s">
        <v>1328</v>
      </c>
      <c r="E10" s="38" t="s">
        <v>1715</v>
      </c>
      <c r="F10" s="38" t="s">
        <v>1330</v>
      </c>
      <c r="G10" s="39" t="s">
        <v>27</v>
      </c>
      <c r="H10" s="37" t="s">
        <v>1716</v>
      </c>
    </row>
    <row r="11" spans="1:8" ht="20.25" customHeight="1">
      <c r="A11" s="2" t="s">
        <v>1717</v>
      </c>
      <c r="B11" s="1" t="s">
        <v>1718</v>
      </c>
      <c r="C11" s="1" t="s">
        <v>1719</v>
      </c>
      <c r="D11" s="1" t="s">
        <v>1328</v>
      </c>
      <c r="E11" s="1" t="s">
        <v>1720</v>
      </c>
      <c r="F11" s="1" t="s">
        <v>1330</v>
      </c>
      <c r="G11" s="2" t="s">
        <v>27</v>
      </c>
      <c r="H11" s="31" t="s">
        <v>1721</v>
      </c>
    </row>
    <row r="12" spans="1:8" ht="20.25" customHeight="1">
      <c r="A12" s="2"/>
      <c r="B12" s="1"/>
      <c r="C12" s="1"/>
      <c r="D12" s="1"/>
      <c r="E12" s="1"/>
      <c r="F12" s="1"/>
    </row>
    <row r="13" spans="1:8" ht="20.25" customHeight="1">
      <c r="A13" s="2"/>
      <c r="B13" s="1"/>
      <c r="C13" s="1"/>
      <c r="D13" s="1"/>
      <c r="E13" s="1"/>
      <c r="F13" s="1"/>
    </row>
    <row r="14" spans="1:8" ht="20.25" customHeight="1">
      <c r="A14" s="2"/>
      <c r="B14" s="1"/>
      <c r="C14" s="1"/>
      <c r="D14" s="1"/>
      <c r="E14" s="1"/>
      <c r="F14" s="1"/>
    </row>
    <row r="15" spans="1:8" ht="20.25" customHeight="1">
      <c r="A15" s="2"/>
      <c r="B15" s="1"/>
      <c r="C15" s="1"/>
      <c r="D15" s="1"/>
      <c r="E15" s="1"/>
      <c r="F15"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
  <sheetViews>
    <sheetView workbookViewId="0"/>
  </sheetViews>
  <sheetFormatPr defaultRowHeight="14.4"/>
  <cols>
    <col min="1" max="1" width="13.5546875" customWidth="1"/>
    <col min="2" max="2" width="9.109375" style="12" customWidth="1"/>
    <col min="3" max="3" width="51.88671875" customWidth="1"/>
    <col min="4" max="4" width="19.33203125" customWidth="1"/>
    <col min="5" max="5" width="54.109375" customWidth="1"/>
    <col min="6" max="6" width="11.109375" customWidth="1"/>
    <col min="7" max="7" width="28.109375" customWidth="1"/>
    <col min="8" max="8" width="92.44140625" customWidth="1"/>
  </cols>
  <sheetData>
    <row r="1" spans="1:8" s="4" customFormat="1" ht="7.95" customHeight="1">
      <c r="A1" s="3" t="s">
        <v>1722</v>
      </c>
      <c r="B1" s="10" t="s">
        <v>1723</v>
      </c>
      <c r="C1" s="3" t="s">
        <v>1724</v>
      </c>
      <c r="D1" s="3" t="s">
        <v>1725</v>
      </c>
      <c r="E1" s="3" t="s">
        <v>1726</v>
      </c>
      <c r="F1" s="3" t="s">
        <v>1727</v>
      </c>
      <c r="G1" s="3" t="s">
        <v>15</v>
      </c>
      <c r="H1" s="13" t="s">
        <v>14</v>
      </c>
    </row>
    <row r="2" spans="1:8" ht="64.349999999999994" customHeight="1">
      <c r="A2" s="2" t="s">
        <v>1728</v>
      </c>
      <c r="B2" s="11">
        <v>46269</v>
      </c>
      <c r="C2" s="1" t="s">
        <v>1729</v>
      </c>
      <c r="D2" s="1" t="s">
        <v>1730</v>
      </c>
      <c r="E2" s="1" t="s">
        <v>1731</v>
      </c>
      <c r="F2" s="1" t="s">
        <v>1330</v>
      </c>
      <c r="G2" s="1" t="s">
        <v>1732</v>
      </c>
      <c r="H2" s="5" t="s">
        <v>1733</v>
      </c>
    </row>
    <row r="3" spans="1:8" ht="64.8" customHeight="1">
      <c r="A3" s="31" t="s">
        <v>1734</v>
      </c>
      <c r="B3" s="32">
        <v>46276</v>
      </c>
      <c r="C3" s="31" t="s">
        <v>1735</v>
      </c>
      <c r="D3" s="31" t="s">
        <v>1730</v>
      </c>
      <c r="E3" s="31" t="s">
        <v>1736</v>
      </c>
      <c r="F3" s="31" t="s">
        <v>1330</v>
      </c>
      <c r="G3" s="31" t="s">
        <v>1732</v>
      </c>
      <c r="H3" s="31" t="s">
        <v>1737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Information Radiator</vt:lpstr>
      <vt:lpstr>Activities Log</vt:lpstr>
      <vt:lpstr>Business Requirements</vt:lpstr>
      <vt:lpstr>Stakeholder Register</vt:lpstr>
      <vt:lpstr>Stakeholder Requirements</vt:lpstr>
      <vt:lpstr>Functional Requirements</vt:lpstr>
      <vt:lpstr>Nonfunctional Requirements</vt:lpstr>
      <vt:lpstr>Transition Requirements</vt:lpstr>
      <vt:lpstr>Change Log</vt:lpstr>
      <vt:lpstr>Decision Log</vt:lpstr>
      <vt:lpstr>Risk Register</vt:lpstr>
      <vt:lpstr>Assumption Register</vt:lpstr>
      <vt:lpstr>Issue Register</vt:lpstr>
      <vt:lpstr>Dependencies Register</vt:lpstr>
      <vt:lpstr>Lessons Learned Registry</vt:lpstr>
      <vt:lpstr>Budget</vt:lpstr>
      <vt:lpstr>Project Assessment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Dylan. Beckham.</dc:creator>
  <cp:lastModifiedBy>Dylan. Beckham.</cp:lastModifiedBy>
  <cp:lastPrinted>2026-09-15T01:55:40Z</cp:lastPrinted>
  <dcterms:created xsi:type="dcterms:W3CDTF">2026-09-15T01:53:38Z</dcterms:created>
  <dcterms:modified xsi:type="dcterms:W3CDTF">2026-09-15T02:02:23Z</dcterms:modified>
</cp:coreProperties>
</file>